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9D3CB2C-C971-484C-A39F-32B47A0652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20" l="1"/>
  <c r="F23" i="20"/>
  <c r="F24" i="20" s="1"/>
  <c r="E23" i="20"/>
  <c r="E24" i="20" s="1"/>
  <c r="D23" i="20"/>
  <c r="F20" i="20"/>
  <c r="E20" i="20"/>
  <c r="D20" i="20"/>
  <c r="F12" i="20"/>
  <c r="F13" i="20" s="1"/>
  <c r="E12" i="20"/>
  <c r="E13" i="20" s="1"/>
  <c r="D12" i="20"/>
  <c r="D13" i="20" s="1"/>
  <c r="M70" i="16" l="1"/>
  <c r="N70" i="16"/>
  <c r="L70" i="16"/>
  <c r="L15" i="16"/>
  <c r="M15" i="16"/>
  <c r="N15" i="16"/>
  <c r="L41" i="16"/>
  <c r="M41" i="16"/>
  <c r="N41" i="16"/>
  <c r="L58" i="16"/>
  <c r="M58" i="16"/>
  <c r="N58" i="16"/>
  <c r="L51" i="16"/>
  <c r="M51" i="16"/>
  <c r="N51" i="16"/>
  <c r="L85" i="16"/>
  <c r="M85" i="16"/>
  <c r="N85" i="16"/>
  <c r="L46" i="16"/>
  <c r="M46" i="16"/>
  <c r="N46" i="16"/>
  <c r="L69" i="16"/>
  <c r="M69" i="16"/>
  <c r="N69" i="16"/>
  <c r="H15" i="15"/>
  <c r="I15" i="15"/>
  <c r="G15" i="15"/>
  <c r="H11" i="15"/>
  <c r="I11" i="15"/>
  <c r="G11" i="15"/>
  <c r="L62" i="16"/>
  <c r="M62" i="16"/>
  <c r="N62" i="16"/>
  <c r="L19" i="16"/>
  <c r="M19" i="16"/>
  <c r="N19" i="16"/>
  <c r="L88" i="16"/>
  <c r="M88" i="16"/>
  <c r="N88" i="16"/>
  <c r="L30" i="16"/>
  <c r="M30" i="16"/>
  <c r="N30" i="16"/>
  <c r="L24" i="16"/>
  <c r="M24" i="16"/>
  <c r="N24" i="16"/>
  <c r="H14" i="15" l="1"/>
  <c r="I14" i="15"/>
  <c r="G14" i="15"/>
  <c r="E9" i="12"/>
  <c r="L79" i="16" l="1"/>
  <c r="M79" i="16"/>
  <c r="N79" i="16"/>
  <c r="L52" i="16" l="1"/>
  <c r="M52" i="16"/>
  <c r="N52" i="16"/>
  <c r="L65" i="16"/>
  <c r="M65" i="16"/>
  <c r="N65" i="16"/>
  <c r="L75" i="16"/>
  <c r="M75" i="16"/>
  <c r="N75" i="16"/>
  <c r="L91" i="16"/>
  <c r="M91" i="16"/>
  <c r="N91" i="16"/>
  <c r="L92" i="16" l="1"/>
  <c r="N92" i="16"/>
  <c r="M92" i="16"/>
  <c r="L93" i="16" l="1"/>
  <c r="M93" i="16"/>
  <c r="N93" i="16"/>
  <c r="I8" i="15" l="1"/>
  <c r="H8" i="15"/>
  <c r="G8" i="15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<sst xmlns="http://schemas.openxmlformats.org/spreadsheetml/2006/main" count="521" uniqueCount="326">
  <si>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</si>
  <si>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</si>
  <si>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</si>
  <si>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</si>
  <si>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</si>
  <si>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</si>
  <si>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</si>
  <si>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</si>
  <si>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</si>
  <si>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</si>
  <si>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</si>
  <si>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</si>
  <si>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</si>
  <si>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</si>
  <si>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</si>
  <si>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</si>
  <si>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</si>
  <si>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</si>
  <si>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</si>
  <si>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</si>
  <si>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</si>
  <si>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</si>
  <si>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</si>
  <si>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</si>
  <si>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</si>
  <si>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</si>
  <si>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</si>
  <si>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</si>
  <si>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</si>
  <si>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</si>
  <si>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</si>
  <si>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</si>
  <si>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</si>
  <si>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</si>
  <si>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</si>
  <si>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</si>
  <si>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</si>
  <si>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</si>
  <si>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</si>
  <si>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</si>
  <si>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</si>
  <si>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</si>
  <si>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</si>
  <si>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</si>
  <si>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</si>
  <si>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</si>
  <si>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</si>
  <si>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</si>
  <si>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</si>
  <si>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</si>
  <si>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</si>
  <si>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</si>
  <si>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</si>
  <si>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</si>
  <si>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</si>
  <si>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</si>
  <si>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</si>
  <si>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</si>
  <si>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</si>
  <si>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</si>
  <si>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</si>
  <si>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</si>
  <si>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</si>
  <si>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</si>
  <si>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</si>
  <si>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</si>
  <si>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</si>
  <si>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</si>
  <si>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</si>
  <si>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</si>
  <si>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</si>
  <si>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</si>
  <si>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</si>
  <si>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</si>
  <si>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</si>
  <si>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</si>
  <si>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</si>
  <si>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</si>
  <si>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</si>
  <si>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</si>
  <si>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</si>
  <si>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</si>
  <si>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</si>
  <si>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</si>
  <si>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</si>
  <si>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</si>
  <si>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</si>
  <si>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</si>
  <si>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</si>
  <si>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</si>
  <si>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</si>
  <si>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</si>
  <si>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</si>
  <si>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</si>
  <si>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</si>
  <si>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</si>
  <si>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</si>
  <si>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</si>
  <si>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</si>
  <si>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</si>
  <si>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</si>
  <si>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</si>
  <si>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</si>
  <si>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</si>
  <si>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</si>
  <si>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</si>
  <si>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</si>
  <si>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</si>
  <si>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</si>
  <si>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</si>
  <si>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</si>
  <si>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</si>
  <si>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</si>
  <si>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</si>
  <si>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</si>
  <si>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</si>
  <si>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</si>
  <si>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</si>
  <si>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</si>
  <si>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</si>
  <si>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</si>
  <si>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</si>
  <si>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</si>
  <si>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</si>
  <si>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</si>
  <si>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</si>
  <si>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</si>
  <si>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</si>
  <si>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</si>
  <si>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</si>
  <si>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</si>
  <si>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</si>
  <si>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</si>
  <si>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</si>
  <si>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</si>
  <si>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</si>
  <si>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</si>
  <si>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</si>
  <si>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</si>
  <si>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</si>
  <si>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</si>
  <si>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</si>
  <si>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</si>
  <si>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</si>
  <si>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</si>
  <si>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</si>
  <si>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</si>
  <si>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</si>
  <si>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</si>
  <si>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</si>
  <si>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</si>
  <si>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</si>
  <si>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</si>
  <si>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</si>
  <si>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</si>
  <si>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</si>
  <si>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</si>
  <si>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</si>
  <si>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</si>
  <si>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</si>
  <si>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</si>
  <si>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</si>
  <si>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</si>
  <si>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</si>
  <si>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</si>
  <si>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</si>
  <si>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</si>
  <si>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</si>
  <si>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</si>
  <si>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</si>
  <si>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</si>
  <si>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</si>
  <si>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</si>
  <si>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</si>
  <si>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</si>
  <si>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</si>
  <si>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</si>
  <si>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</si>
  <si>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</si>
  <si>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</si>
  <si>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</si>
  <si>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</si>
  <si>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</si>
  <si>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</si>
  <si>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</si>
  <si>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</si>
  <si>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</si>
  <si>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</si>
  <si>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</si>
  <si>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</si>
  <si>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</si>
  <si>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</si>
  <si>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</si>
  <si>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</si>
  <si>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</si>
  <si>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</si>
  <si>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</si>
  <si>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</si>
  <si>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</si>
  <si>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</si>
  <si>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</si>
  <si>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</si>
  <si>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</si>
  <si>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</si>
  <si>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</si>
  <si>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</si>
  <si>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</si>
  <si>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</si>
  <si>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</si>
  <si>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</si>
  <si>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</si>
  <si>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</si>
  <si>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</si>
  <si>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</si>
  <si>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</si>
  <si>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</si>
  <si>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</si>
  <si>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</si>
  <si>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</si>
  <si>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</si>
  <si>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</si>
  <si>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</si>
  <si>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</si>
  <si>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</si>
  <si>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</si>
  <si>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</si>
  <si>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</si>
  <si>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</si>
  <si>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</si>
  <si>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</si>
  <si>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</si>
  <si>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</si>
  <si>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</si>
  <si>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</si>
  <si>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</si>
  <si>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</si>
  <si>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</si>
  <si>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</si>
  <si>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</si>
  <si>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</si>
  <si>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</si>
  <si>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</si>
  <si>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</si>
  <si>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</si>
  <si>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</si>
  <si>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</si>
  <si>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</si>
  <si>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</si>
  <si>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</si>
  <si>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</si>
  <si>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</si>
  <si>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</si>
  <si>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</si>
  <si>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</si>
  <si>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</si>
  <si>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</si>
  <si>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</si>
  <si>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</si>
  <si>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</si>
  <si>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</si>
  <si>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</si>
  <si>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</si>
  <si>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</si>
  <si>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</si>
  <si>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</si>
  <si>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</si>
  <si>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</si>
  <si>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</si>
  <si>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</si>
  <si>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</si>
  <si>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</si>
  <si>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</si>
  <si>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</si>
  <si>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</si>
  <si>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</si>
  <si>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</si>
  <si>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</si>
  <si>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</si>
  <si>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</si>
  <si>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</si>
  <si>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</si>
  <si>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</si>
  <si>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</si>
  <si>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</si>
  <si>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</si>
  <si>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</si>
  <si>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</si>
  <si>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</si>
  <si>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</si>
  <si>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</si>
  <si>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</si>
  <si>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</si>
  <si>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</si>
  <si>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</si>
  <si>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</si>
  <si>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</si>
  <si>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</si>
  <si>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</si>
  <si>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</si>
  <si>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</si>
  <si>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</si>
  <si>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</si>
  <si>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</si>
  <si>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</si>
  <si>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Total Of Industrial Sector</t>
  </si>
  <si>
    <t>Bulletin No (55)</t>
  </si>
  <si>
    <t>Tuesday 31/3/2026</t>
  </si>
  <si>
    <t>ISX Trading Indices of Tuesday 31/3/2026</t>
  </si>
  <si>
    <t>Iraq Stock Exchange not trading companies of Tuesday 31/3/2026</t>
  </si>
  <si>
    <t xml:space="preserve">OTC Platform Trading Bulletin No (55) </t>
  </si>
  <si>
    <t>Second Platform Market Bulletin No (55)</t>
  </si>
  <si>
    <t xml:space="preserve">Regular Market Bulletin No (55) </t>
  </si>
  <si>
    <t xml:space="preserve">Undisclosed Platform Companies Bulletin No (55) </t>
  </si>
  <si>
    <t>Non Iraqis' Bulletin  Tuesday   March 31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</si>
  <si>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</si>
  <si>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</si>
  <si>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</si>
  <si>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</si>
  <si>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</si>
  <si>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</si>
  <si>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</si>
  <si>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</si>
  <si>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</si>
  <si>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 xml:space="preserve">National Bank Of Iraq 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</si>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</sst>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0</xdr:rowOff>
    </xdr:from>
    <xdr:to>
      <xdr:col>13</xdr:col>
      <xdr:colOff>2393667</xdr:colOff>
      <xdr:row>3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0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9525</xdr:colOff>
      <xdr:row>19</xdr:row>
      <xdr:rowOff>917123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F79DED-DC59-49F3-F12E-F325DD658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076950" cy="2879273"/>
        </a:xfrm>
        <a:prstGeom prst="rect">
          <a:avLst/>
        </a:prstGeom>
      </xdr:spPr>
    </xdr:pic>
    <xdr:clientData/>
  </xdr:twoCellAnchor>
  <xdr:twoCellAnchor editAs="oneCell">
    <xdr:from>
      <xdr:col>7</xdr:col>
      <xdr:colOff>28576</xdr:colOff>
      <xdr:row>15</xdr:row>
      <xdr:rowOff>57150</xdr:rowOff>
    </xdr:from>
    <xdr:to>
      <xdr:col>13</xdr:col>
      <xdr:colOff>2457450</xdr:colOff>
      <xdr:row>19</xdr:row>
      <xdr:rowOff>914400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6EB8DB-68AD-A02E-B6DF-324202C58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19851" y="5010150"/>
          <a:ext cx="5867399" cy="2876550"/>
        </a:xfrm>
        <a:prstGeom prst="rect">
          <a:avLst/>
        </a:prstGeom>
      </xdr:spPr>
    </xdr:pic>
    <xdr:clientData/>
  </xdr:twoCellAnchor>
  <xdr:twoCellAnchor editAs="oneCell">
    <xdr:from>
      <xdr:col>10</xdr:col>
      <xdr:colOff>66676</xdr:colOff>
      <xdr:row>6</xdr:row>
      <xdr:rowOff>0</xdr:rowOff>
    </xdr:from>
    <xdr:to>
      <xdr:col>13</xdr:col>
      <xdr:colOff>2457451</xdr:colOff>
      <xdr:row>14</xdr:row>
      <xdr:rowOff>14577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68865E8-41A8-74BB-7BDA-27E52CF28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58251" y="2124075"/>
          <a:ext cx="3429000" cy="25291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9526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86ABD9-3D12-78A8-4ECD-3B10A7702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0</xdr:colOff>
      <xdr:row>29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765880A-467D-E145-C1A5-5EDAC592D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19675" cy="28289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70</xdr:row>
      <xdr:rowOff>28256</xdr:rowOff>
    </xdr:from>
    <xdr:to>
      <xdr:col>13</xdr:col>
      <xdr:colOff>1530298</xdr:colOff>
      <xdr:row>70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52</xdr:row>
      <xdr:rowOff>23547</xdr:rowOff>
    </xdr:from>
    <xdr:to>
      <xdr:col>13</xdr:col>
      <xdr:colOff>1504340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1133475</xdr:colOff>
      <xdr:row>0</xdr:row>
      <xdr:rowOff>0</xdr:rowOff>
    </xdr:from>
    <xdr:to>
      <xdr:col>5</xdr:col>
      <xdr:colOff>1095375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1B28C23-8CBE-43B4-A0A0-5E623C809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0"/>
          <a:ext cx="12477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Q9" sqref="Q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9" t="s">
        <v>0</v>
      </c>
      <c r="C1" s="180"/>
      <c r="D1" s="181"/>
      <c r="E1" s="182"/>
      <c r="F1" s="183"/>
      <c r="G1" s="183"/>
      <c r="H1" s="183"/>
      <c r="I1" s="183"/>
      <c r="J1" s="183"/>
      <c r="K1" s="184"/>
      <c r="L1" s="19"/>
      <c r="M1" s="19"/>
      <c r="N1" s="19"/>
    </row>
    <row r="2" spans="2:16" ht="30" customHeight="1">
      <c r="B2" s="192" t="s">
        <v>305</v>
      </c>
      <c r="C2" s="193"/>
      <c r="D2" s="19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5" t="s">
        <v>307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8" t="s">
        <v>63</v>
      </c>
      <c r="C5" s="189"/>
      <c r="D5" s="190">
        <f>'Bullient '!M93+OTC!H15</f>
        <v>638557267</v>
      </c>
      <c r="E5" s="191"/>
      <c r="F5" s="23"/>
      <c r="G5" s="188" t="s">
        <v>64</v>
      </c>
      <c r="H5" s="189"/>
      <c r="I5" s="190">
        <f>'Bullient '!N93+OTC!I15</f>
        <v>944242387.32000005</v>
      </c>
      <c r="J5" s="191"/>
      <c r="K5" s="24"/>
      <c r="L5" s="188" t="s">
        <v>8</v>
      </c>
      <c r="M5" s="189"/>
      <c r="N5" s="25">
        <f>'Bullient '!L93+OTC!G15</f>
        <v>957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5"/>
      <c r="L6" s="196"/>
      <c r="M6" s="197"/>
      <c r="N6" s="28"/>
    </row>
    <row r="7" spans="2:16" ht="24.95" customHeight="1">
      <c r="B7" s="198" t="s">
        <v>1</v>
      </c>
      <c r="C7" s="199"/>
      <c r="D7" s="200"/>
      <c r="E7" s="29">
        <v>964.57</v>
      </c>
      <c r="F7" s="30"/>
      <c r="G7" s="198" t="s">
        <v>5</v>
      </c>
      <c r="H7" s="199"/>
      <c r="I7" s="200"/>
      <c r="J7" s="29">
        <v>1230.97</v>
      </c>
      <c r="K7" s="167"/>
      <c r="L7" s="168"/>
      <c r="M7" s="169"/>
      <c r="N7" s="18"/>
    </row>
    <row r="8" spans="2:16" ht="24.95" customHeight="1">
      <c r="B8" s="198" t="s">
        <v>2</v>
      </c>
      <c r="C8" s="199"/>
      <c r="D8" s="200"/>
      <c r="E8" s="29">
        <v>945.08</v>
      </c>
      <c r="F8" s="31"/>
      <c r="G8" s="198" t="s">
        <v>6</v>
      </c>
      <c r="H8" s="199"/>
      <c r="I8" s="200"/>
      <c r="J8" s="29">
        <v>1221.6400000000001</v>
      </c>
      <c r="K8" s="167"/>
      <c r="L8" s="168"/>
      <c r="M8" s="169"/>
      <c r="N8" s="18"/>
    </row>
    <row r="9" spans="2:16" ht="24.95" customHeight="1">
      <c r="B9" s="173" t="s">
        <v>3</v>
      </c>
      <c r="C9" s="174"/>
      <c r="D9" s="175"/>
      <c r="E9" s="131">
        <f>((E7/E8)-1)*100</f>
        <v>2.0622592796377015</v>
      </c>
      <c r="F9" s="31"/>
      <c r="G9" s="173" t="s">
        <v>3</v>
      </c>
      <c r="H9" s="174"/>
      <c r="I9" s="175"/>
      <c r="J9" s="131">
        <f>((J7/J8)-1)*100</f>
        <v>0.76372744834811712</v>
      </c>
      <c r="K9" s="167"/>
      <c r="L9" s="168"/>
      <c r="M9" s="169"/>
      <c r="N9" s="18"/>
    </row>
    <row r="10" spans="2:16" ht="24.95" customHeight="1">
      <c r="B10" s="173" t="s">
        <v>4</v>
      </c>
      <c r="C10" s="174"/>
      <c r="D10" s="175"/>
      <c r="E10" s="131">
        <f>E7-E8</f>
        <v>19.490000000000009</v>
      </c>
      <c r="F10" s="21"/>
      <c r="G10" s="173" t="s">
        <v>4</v>
      </c>
      <c r="H10" s="174"/>
      <c r="I10" s="175"/>
      <c r="J10" s="131">
        <f>J7-J8</f>
        <v>9.3299999999999272</v>
      </c>
      <c r="K10" s="167"/>
      <c r="L10" s="168"/>
      <c r="M10" s="16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1"/>
      <c r="L11" s="168"/>
      <c r="M11" s="169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37</v>
      </c>
      <c r="I12" s="39" t="s">
        <v>65</v>
      </c>
      <c r="J12" s="38">
        <v>11</v>
      </c>
      <c r="K12" s="167"/>
      <c r="L12" s="168"/>
      <c r="M12" s="169"/>
      <c r="N12" s="18"/>
      <c r="O12" s="32"/>
    </row>
    <row r="13" spans="2:16" ht="24.95" customHeight="1">
      <c r="B13" s="37" t="s">
        <v>69</v>
      </c>
      <c r="C13" s="38">
        <v>51</v>
      </c>
      <c r="D13" s="39" t="s">
        <v>65</v>
      </c>
      <c r="E13" s="38">
        <v>3</v>
      </c>
      <c r="F13" s="30"/>
      <c r="G13" s="170" t="s">
        <v>67</v>
      </c>
      <c r="H13" s="171"/>
      <c r="I13" s="172"/>
      <c r="J13" s="38">
        <v>14</v>
      </c>
      <c r="K13" s="167"/>
      <c r="L13" s="168"/>
      <c r="M13" s="169"/>
      <c r="N13" s="18"/>
      <c r="O13" s="32"/>
    </row>
    <row r="14" spans="2:16" ht="24.95" customHeight="1">
      <c r="B14" s="173" t="s">
        <v>82</v>
      </c>
      <c r="C14" s="174" t="s">
        <v>10</v>
      </c>
      <c r="D14" s="175" t="s">
        <v>10</v>
      </c>
      <c r="E14" s="38">
        <v>6</v>
      </c>
      <c r="F14" s="21"/>
      <c r="G14" s="176" t="s">
        <v>68</v>
      </c>
      <c r="H14" s="177"/>
      <c r="I14" s="178"/>
      <c r="J14" s="38">
        <v>11</v>
      </c>
      <c r="K14" s="167"/>
      <c r="L14" s="168"/>
      <c r="M14" s="169"/>
      <c r="N14" s="26"/>
      <c r="O14" s="32"/>
      <c r="P14" s="32"/>
    </row>
    <row r="15" spans="2:16" ht="24.95" customHeight="1">
      <c r="B15" s="173" t="s">
        <v>66</v>
      </c>
      <c r="C15" s="174" t="s">
        <v>11</v>
      </c>
      <c r="D15" s="175" t="s">
        <v>11</v>
      </c>
      <c r="E15" s="41">
        <v>10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277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65" t="s">
        <v>12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M12" sqref="M1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3" t="s">
        <v>61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</row>
    <row r="3" spans="1:14" ht="36.75" customHeight="1">
      <c r="A3" s="204" t="s">
        <v>306</v>
      </c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</row>
    <row r="4" spans="1:14" ht="21">
      <c r="A4" s="42"/>
      <c r="B4" s="42"/>
      <c r="C4" s="202" t="s">
        <v>13</v>
      </c>
      <c r="D4" s="202"/>
      <c r="E4" s="202"/>
      <c r="F4" s="202"/>
      <c r="G4" s="42"/>
      <c r="H4" s="202" t="s">
        <v>14</v>
      </c>
      <c r="I4" s="202"/>
      <c r="J4" s="202"/>
      <c r="K4" s="20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282</v>
      </c>
      <c r="D6" s="81">
        <v>0.14000000000000001</v>
      </c>
      <c r="E6" s="96">
        <v>7.69</v>
      </c>
      <c r="F6" s="84">
        <v>1007100</v>
      </c>
      <c r="G6" s="42"/>
      <c r="H6" s="46" t="s">
        <v>279</v>
      </c>
      <c r="I6" s="81">
        <v>0.23</v>
      </c>
      <c r="J6" s="97">
        <v>-4.17</v>
      </c>
      <c r="K6" s="84">
        <v>5000000</v>
      </c>
      <c r="L6" s="1"/>
      <c r="M6" s="1"/>
    </row>
    <row r="7" spans="1:14" s="49" customFormat="1" ht="17.100000000000001" customHeight="1">
      <c r="A7" s="42"/>
      <c r="B7" s="42"/>
      <c r="C7" s="46" t="s">
        <v>110</v>
      </c>
      <c r="D7" s="81">
        <v>1.31</v>
      </c>
      <c r="E7" s="96">
        <v>4.8</v>
      </c>
      <c r="F7" s="84">
        <v>169514</v>
      </c>
      <c r="G7" s="42"/>
      <c r="H7" s="46" t="s">
        <v>174</v>
      </c>
      <c r="I7" s="81">
        <v>2.4</v>
      </c>
      <c r="J7" s="97">
        <v>-4</v>
      </c>
      <c r="K7" s="84">
        <v>198000</v>
      </c>
      <c r="L7" s="1"/>
    </row>
    <row r="8" spans="1:14" s="49" customFormat="1" ht="17.100000000000001" customHeight="1">
      <c r="A8" s="42"/>
      <c r="B8" s="42"/>
      <c r="C8" s="46" t="s">
        <v>232</v>
      </c>
      <c r="D8" s="81">
        <v>0.99</v>
      </c>
      <c r="E8" s="96">
        <v>4.21</v>
      </c>
      <c r="F8" s="84">
        <v>2135213</v>
      </c>
      <c r="G8" s="42"/>
      <c r="H8" s="46" t="s">
        <v>209</v>
      </c>
      <c r="I8" s="81">
        <v>0.74</v>
      </c>
      <c r="J8" s="97">
        <v>-3.9</v>
      </c>
      <c r="K8" s="84">
        <v>82619</v>
      </c>
    </row>
    <row r="9" spans="1:14" s="49" customFormat="1" ht="17.100000000000001" customHeight="1">
      <c r="A9" s="42"/>
      <c r="B9" s="42"/>
      <c r="C9" s="46" t="s">
        <v>275</v>
      </c>
      <c r="D9" s="81">
        <v>6.1</v>
      </c>
      <c r="E9" s="96">
        <v>3.74</v>
      </c>
      <c r="F9" s="84">
        <v>2232565</v>
      </c>
      <c r="G9" s="42"/>
      <c r="H9" s="46" t="s">
        <v>287</v>
      </c>
      <c r="I9" s="81">
        <v>2.52</v>
      </c>
      <c r="J9" s="97">
        <v>-3.08</v>
      </c>
      <c r="K9" s="84">
        <v>769183</v>
      </c>
    </row>
    <row r="10" spans="1:14" s="49" customFormat="1" ht="17.100000000000001" customHeight="1">
      <c r="A10" s="42"/>
      <c r="B10" s="42"/>
      <c r="C10" s="46" t="s">
        <v>265</v>
      </c>
      <c r="D10" s="81">
        <v>6.95</v>
      </c>
      <c r="E10" s="96">
        <v>3.73</v>
      </c>
      <c r="F10" s="84">
        <v>2990</v>
      </c>
      <c r="G10" s="42"/>
      <c r="H10" s="46" t="s">
        <v>86</v>
      </c>
      <c r="I10" s="81">
        <v>1.8</v>
      </c>
      <c r="J10" s="97">
        <v>-2.7</v>
      </c>
      <c r="K10" s="84">
        <v>526399</v>
      </c>
    </row>
    <row r="11" spans="1:14" s="49" customFormat="1" ht="33" customHeight="1">
      <c r="A11" s="42"/>
      <c r="B11" s="42"/>
      <c r="C11" s="203" t="s">
        <v>62</v>
      </c>
      <c r="D11" s="203"/>
      <c r="E11" s="203"/>
      <c r="F11" s="203"/>
      <c r="G11" s="203"/>
      <c r="H11" s="203"/>
      <c r="I11" s="203"/>
      <c r="J11" s="203"/>
      <c r="K11" s="203"/>
    </row>
    <row r="12" spans="1:14" s="49" customFormat="1" ht="33" customHeight="1">
      <c r="A12" s="42"/>
      <c r="B12" s="42"/>
      <c r="C12" s="203"/>
      <c r="D12" s="203"/>
      <c r="E12" s="203"/>
      <c r="F12" s="203"/>
      <c r="G12" s="203"/>
      <c r="H12" s="203"/>
      <c r="I12" s="203"/>
      <c r="J12" s="203"/>
      <c r="K12" s="203"/>
    </row>
    <row r="13" spans="1:14" ht="29.25" customHeight="1">
      <c r="A13" s="42"/>
      <c r="B13" s="42"/>
      <c r="C13" s="202" t="s">
        <v>18</v>
      </c>
      <c r="D13" s="202"/>
      <c r="E13" s="202"/>
      <c r="F13" s="202"/>
      <c r="G13" s="104"/>
      <c r="H13" s="202" t="s">
        <v>7</v>
      </c>
      <c r="I13" s="202"/>
      <c r="J13" s="202"/>
      <c r="K13" s="20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168</v>
      </c>
      <c r="D15" s="81">
        <v>0.16</v>
      </c>
      <c r="E15" s="82">
        <v>0</v>
      </c>
      <c r="F15" s="84">
        <v>126000000</v>
      </c>
      <c r="G15" s="1"/>
      <c r="H15" s="46" t="s">
        <v>215</v>
      </c>
      <c r="I15" s="81">
        <v>3.41</v>
      </c>
      <c r="J15" s="82">
        <v>3.33</v>
      </c>
      <c r="K15" s="84">
        <v>354946661.02999997</v>
      </c>
    </row>
    <row r="16" spans="1:14" ht="17.100000000000001" customHeight="1">
      <c r="A16" s="42"/>
      <c r="B16" s="42"/>
      <c r="C16" s="46" t="s">
        <v>215</v>
      </c>
      <c r="D16" s="81">
        <v>3.41</v>
      </c>
      <c r="E16" s="82">
        <v>3.33</v>
      </c>
      <c r="F16" s="84">
        <v>105220777</v>
      </c>
      <c r="G16" s="1"/>
      <c r="H16" s="46" t="s">
        <v>135</v>
      </c>
      <c r="I16" s="81">
        <v>5.99</v>
      </c>
      <c r="J16" s="82">
        <v>3.28</v>
      </c>
      <c r="K16" s="84">
        <v>160332744.41</v>
      </c>
    </row>
    <row r="17" spans="1:11" ht="17.100000000000001" customHeight="1">
      <c r="A17" s="42"/>
      <c r="B17" s="42"/>
      <c r="C17" s="46" t="s">
        <v>300</v>
      </c>
      <c r="D17" s="81">
        <v>1.62</v>
      </c>
      <c r="E17" s="82">
        <v>1.25</v>
      </c>
      <c r="F17" s="84">
        <v>94016582</v>
      </c>
      <c r="G17" s="1"/>
      <c r="H17" s="46" t="s">
        <v>300</v>
      </c>
      <c r="I17" s="81">
        <v>1.62</v>
      </c>
      <c r="J17" s="82">
        <v>1.25</v>
      </c>
      <c r="K17" s="84">
        <v>151746852.03999999</v>
      </c>
    </row>
    <row r="18" spans="1:11" ht="17.100000000000001" customHeight="1">
      <c r="A18" s="42"/>
      <c r="B18" s="42"/>
      <c r="C18" s="46" t="s">
        <v>255</v>
      </c>
      <c r="D18" s="81">
        <v>0.21</v>
      </c>
      <c r="E18" s="82">
        <v>0</v>
      </c>
      <c r="F18" s="84">
        <v>84028776</v>
      </c>
      <c r="G18" s="1"/>
      <c r="H18" s="46" t="s">
        <v>122</v>
      </c>
      <c r="I18" s="81">
        <v>14.94</v>
      </c>
      <c r="J18" s="82">
        <v>-0.4</v>
      </c>
      <c r="K18" s="84">
        <v>56709309.82</v>
      </c>
    </row>
    <row r="19" spans="1:11" ht="16.5" customHeight="1">
      <c r="A19" s="42"/>
      <c r="B19" s="42"/>
      <c r="C19" s="46" t="s">
        <v>187</v>
      </c>
      <c r="D19" s="81">
        <v>0.34</v>
      </c>
      <c r="E19" s="82">
        <v>0</v>
      </c>
      <c r="F19" s="84">
        <v>56955208</v>
      </c>
      <c r="G19" s="1"/>
      <c r="H19" s="46" t="s">
        <v>273</v>
      </c>
      <c r="I19" s="81">
        <v>18.2</v>
      </c>
      <c r="J19" s="82">
        <v>-0.38</v>
      </c>
      <c r="K19" s="84">
        <v>32754091.359999999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topLeftCell="A61" zoomScale="130" zoomScaleNormal="130" workbookViewId="0">
      <selection activeCell="Q67" sqref="Q6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6" t="s">
        <v>311</v>
      </c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05" t="s">
        <v>29</v>
      </c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/>
      <c r="N3" s="207"/>
    </row>
    <row r="4" spans="1:14" ht="12.95" customHeight="1">
      <c r="A4" s="58"/>
      <c r="B4" s="46" t="s">
        <v>279</v>
      </c>
      <c r="C4" s="59" t="s">
        <v>278</v>
      </c>
      <c r="D4" s="81">
        <v>0.23</v>
      </c>
      <c r="E4" s="81">
        <v>0.23</v>
      </c>
      <c r="F4" s="81">
        <v>0.23</v>
      </c>
      <c r="G4" s="81">
        <v>0.23</v>
      </c>
      <c r="H4" s="81">
        <v>0.24</v>
      </c>
      <c r="I4" s="81">
        <v>0.23</v>
      </c>
      <c r="J4" s="81">
        <v>0.24</v>
      </c>
      <c r="K4" s="103">
        <v>-4.17</v>
      </c>
      <c r="L4" s="83">
        <v>1</v>
      </c>
      <c r="M4" s="84">
        <v>5000000</v>
      </c>
      <c r="N4" s="84">
        <v>1150000</v>
      </c>
    </row>
    <row r="5" spans="1:14" ht="12.95" customHeight="1">
      <c r="A5" s="58"/>
      <c r="B5" s="46" t="s">
        <v>215</v>
      </c>
      <c r="C5" s="59" t="s">
        <v>216</v>
      </c>
      <c r="D5" s="81">
        <v>3.31</v>
      </c>
      <c r="E5" s="81">
        <v>3.42</v>
      </c>
      <c r="F5" s="81">
        <v>3.31</v>
      </c>
      <c r="G5" s="81">
        <v>3.37</v>
      </c>
      <c r="H5" s="81">
        <v>3.29</v>
      </c>
      <c r="I5" s="81">
        <v>3.41</v>
      </c>
      <c r="J5" s="81">
        <v>3.3</v>
      </c>
      <c r="K5" s="103">
        <v>3.33</v>
      </c>
      <c r="L5" s="83">
        <v>195</v>
      </c>
      <c r="M5" s="84">
        <v>105220777</v>
      </c>
      <c r="N5" s="84">
        <v>354946661.02999997</v>
      </c>
    </row>
    <row r="6" spans="1:14" ht="12.95" customHeight="1">
      <c r="A6" s="58"/>
      <c r="B6" s="46" t="s">
        <v>128</v>
      </c>
      <c r="C6" s="59" t="s">
        <v>129</v>
      </c>
      <c r="D6" s="81">
        <v>0.64</v>
      </c>
      <c r="E6" s="81">
        <v>0.66</v>
      </c>
      <c r="F6" s="81">
        <v>0.64</v>
      </c>
      <c r="G6" s="81">
        <v>0.65</v>
      </c>
      <c r="H6" s="81">
        <v>0.65</v>
      </c>
      <c r="I6" s="81">
        <v>0.66</v>
      </c>
      <c r="J6" s="81">
        <v>0.64</v>
      </c>
      <c r="K6" s="103">
        <v>3.13</v>
      </c>
      <c r="L6" s="83">
        <v>8</v>
      </c>
      <c r="M6" s="84">
        <v>7824723</v>
      </c>
      <c r="N6" s="84">
        <v>5092834.9400000004</v>
      </c>
    </row>
    <row r="7" spans="1:14" ht="12.95" customHeight="1">
      <c r="A7" s="58"/>
      <c r="B7" s="46" t="s">
        <v>197</v>
      </c>
      <c r="C7" s="59" t="s">
        <v>198</v>
      </c>
      <c r="D7" s="81">
        <v>0.25</v>
      </c>
      <c r="E7" s="121">
        <v>0.25</v>
      </c>
      <c r="F7" s="121">
        <v>0.25</v>
      </c>
      <c r="G7" s="121">
        <v>0.25</v>
      </c>
      <c r="H7" s="121">
        <v>0.25</v>
      </c>
      <c r="I7" s="121">
        <v>0.25</v>
      </c>
      <c r="J7" s="121">
        <v>0.25</v>
      </c>
      <c r="K7" s="122">
        <v>0</v>
      </c>
      <c r="L7" s="119">
        <v>1</v>
      </c>
      <c r="M7" s="120">
        <v>1000</v>
      </c>
      <c r="N7" s="120">
        <v>250</v>
      </c>
    </row>
    <row r="8" spans="1:14" ht="12.95" customHeight="1">
      <c r="A8" s="58"/>
      <c r="B8" s="46" t="s">
        <v>187</v>
      </c>
      <c r="C8" s="59" t="s">
        <v>188</v>
      </c>
      <c r="D8" s="81">
        <v>0.34</v>
      </c>
      <c r="E8" s="81">
        <v>0.35</v>
      </c>
      <c r="F8" s="81">
        <v>0.34</v>
      </c>
      <c r="G8" s="81">
        <v>0.34</v>
      </c>
      <c r="H8" s="81">
        <v>0.34</v>
      </c>
      <c r="I8" s="81">
        <v>0.34</v>
      </c>
      <c r="J8" s="81">
        <v>0.34</v>
      </c>
      <c r="K8" s="103">
        <v>0</v>
      </c>
      <c r="L8" s="83">
        <v>13</v>
      </c>
      <c r="M8" s="84">
        <v>56955208</v>
      </c>
      <c r="N8" s="84">
        <v>19366784.920000002</v>
      </c>
    </row>
    <row r="9" spans="1:14" ht="12.95" customHeight="1">
      <c r="A9" s="58"/>
      <c r="B9" s="46" t="s">
        <v>255</v>
      </c>
      <c r="C9" s="59" t="s">
        <v>254</v>
      </c>
      <c r="D9" s="81">
        <v>0.21</v>
      </c>
      <c r="E9" s="81">
        <v>0.21</v>
      </c>
      <c r="F9" s="81">
        <v>0.2</v>
      </c>
      <c r="G9" s="81">
        <v>0.21</v>
      </c>
      <c r="H9" s="81">
        <v>0.21</v>
      </c>
      <c r="I9" s="81">
        <v>0.21</v>
      </c>
      <c r="J9" s="81">
        <v>0.21</v>
      </c>
      <c r="K9" s="103">
        <v>0</v>
      </c>
      <c r="L9" s="83">
        <v>21</v>
      </c>
      <c r="M9" s="84">
        <v>84028776</v>
      </c>
      <c r="N9" s="84">
        <v>17246042.960000001</v>
      </c>
    </row>
    <row r="10" spans="1:14" ht="12.95" customHeight="1">
      <c r="A10" s="58"/>
      <c r="B10" s="46" t="s">
        <v>236</v>
      </c>
      <c r="C10" s="59" t="s">
        <v>237</v>
      </c>
      <c r="D10" s="81">
        <v>1</v>
      </c>
      <c r="E10" s="81">
        <v>1</v>
      </c>
      <c r="F10" s="81">
        <v>1</v>
      </c>
      <c r="G10" s="81">
        <v>1</v>
      </c>
      <c r="H10" s="81">
        <v>1</v>
      </c>
      <c r="I10" s="81">
        <v>1</v>
      </c>
      <c r="J10" s="81">
        <v>1</v>
      </c>
      <c r="K10" s="103">
        <v>0</v>
      </c>
      <c r="L10" s="83">
        <v>7</v>
      </c>
      <c r="M10" s="84">
        <v>6486882</v>
      </c>
      <c r="N10" s="84">
        <v>6486882</v>
      </c>
    </row>
    <row r="11" spans="1:14" ht="12.95" customHeight="1">
      <c r="A11" s="58"/>
      <c r="B11" s="46" t="s">
        <v>282</v>
      </c>
      <c r="C11" s="59" t="s">
        <v>281</v>
      </c>
      <c r="D11" s="63">
        <v>0.14000000000000001</v>
      </c>
      <c r="E11" s="81">
        <v>0.14000000000000001</v>
      </c>
      <c r="F11" s="81">
        <v>0.14000000000000001</v>
      </c>
      <c r="G11" s="81">
        <v>0.14000000000000001</v>
      </c>
      <c r="H11" s="81">
        <v>0.13</v>
      </c>
      <c r="I11" s="81">
        <v>0.14000000000000001</v>
      </c>
      <c r="J11" s="81">
        <v>0.13</v>
      </c>
      <c r="K11" s="103">
        <v>7.69</v>
      </c>
      <c r="L11" s="83">
        <v>2</v>
      </c>
      <c r="M11" s="84">
        <v>1007100</v>
      </c>
      <c r="N11" s="84">
        <v>140994</v>
      </c>
    </row>
    <row r="12" spans="1:14" ht="12.95" customHeight="1">
      <c r="A12" s="58"/>
      <c r="B12" s="46" t="s">
        <v>300</v>
      </c>
      <c r="C12" s="59" t="s">
        <v>301</v>
      </c>
      <c r="D12" s="63">
        <v>1.61</v>
      </c>
      <c r="E12" s="81">
        <v>1.62</v>
      </c>
      <c r="F12" s="81">
        <v>1.61</v>
      </c>
      <c r="G12" s="81">
        <v>1.61</v>
      </c>
      <c r="H12" s="81">
        <v>1.58</v>
      </c>
      <c r="I12" s="81">
        <v>1.62</v>
      </c>
      <c r="J12" s="81">
        <v>1.6</v>
      </c>
      <c r="K12" s="103">
        <v>1.25</v>
      </c>
      <c r="L12" s="83">
        <v>159</v>
      </c>
      <c r="M12" s="84">
        <v>94016582</v>
      </c>
      <c r="N12" s="84">
        <v>151746852.03999999</v>
      </c>
    </row>
    <row r="13" spans="1:14" ht="12.95" customHeight="1">
      <c r="A13" s="58"/>
      <c r="B13" s="46" t="s">
        <v>243</v>
      </c>
      <c r="C13" s="59" t="s">
        <v>242</v>
      </c>
      <c r="D13" s="63">
        <v>4.8</v>
      </c>
      <c r="E13" s="81">
        <v>4.8099999999999996</v>
      </c>
      <c r="F13" s="81">
        <v>4.8</v>
      </c>
      <c r="G13" s="81">
        <v>4.8</v>
      </c>
      <c r="H13" s="81">
        <v>4.8</v>
      </c>
      <c r="I13" s="81">
        <v>4.8</v>
      </c>
      <c r="J13" s="81">
        <v>4.8</v>
      </c>
      <c r="K13" s="103">
        <v>0</v>
      </c>
      <c r="L13" s="83">
        <v>40</v>
      </c>
      <c r="M13" s="84">
        <v>6135145</v>
      </c>
      <c r="N13" s="84">
        <v>29450799.329999998</v>
      </c>
    </row>
    <row r="14" spans="1:14" ht="12.95" customHeight="1">
      <c r="A14" s="58"/>
      <c r="B14" s="46" t="s">
        <v>224</v>
      </c>
      <c r="C14" s="59" t="s">
        <v>225</v>
      </c>
      <c r="D14" s="63">
        <v>0.05</v>
      </c>
      <c r="E14" s="81">
        <v>0.05</v>
      </c>
      <c r="F14" s="81">
        <v>0.05</v>
      </c>
      <c r="G14" s="81">
        <v>0.05</v>
      </c>
      <c r="H14" s="81">
        <v>0.05</v>
      </c>
      <c r="I14" s="81">
        <v>0.05</v>
      </c>
      <c r="J14" s="81">
        <v>0.05</v>
      </c>
      <c r="K14" s="103">
        <v>0</v>
      </c>
      <c r="L14" s="83">
        <v>1</v>
      </c>
      <c r="M14" s="84">
        <v>258</v>
      </c>
      <c r="N14" s="84">
        <v>12.9</v>
      </c>
    </row>
    <row r="15" spans="1:14" ht="12.95" customHeight="1">
      <c r="A15" s="58"/>
      <c r="B15" s="211" t="s">
        <v>89</v>
      </c>
      <c r="C15" s="212"/>
      <c r="D15" s="208"/>
      <c r="E15" s="209"/>
      <c r="F15" s="209"/>
      <c r="G15" s="209"/>
      <c r="H15" s="209"/>
      <c r="I15" s="209"/>
      <c r="J15" s="209"/>
      <c r="K15" s="210"/>
      <c r="L15" s="60">
        <f>SUM(L4:L14)</f>
        <v>448</v>
      </c>
      <c r="M15" s="60">
        <f>SUM(M4:M14)</f>
        <v>366676451</v>
      </c>
      <c r="N15" s="61">
        <f>SUM(N4:N14)</f>
        <v>585628114.12</v>
      </c>
    </row>
    <row r="16" spans="1:14" ht="12.95" customHeight="1">
      <c r="A16" s="58"/>
      <c r="B16" s="205" t="s">
        <v>30</v>
      </c>
      <c r="C16" s="206"/>
      <c r="D16" s="206"/>
      <c r="E16" s="206"/>
      <c r="F16" s="206"/>
      <c r="G16" s="206"/>
      <c r="H16" s="206"/>
      <c r="I16" s="206"/>
      <c r="J16" s="206"/>
      <c r="K16" s="206"/>
      <c r="L16" s="206"/>
      <c r="M16" s="206"/>
      <c r="N16" s="207"/>
    </row>
    <row r="17" spans="1:14" ht="12.95" customHeight="1">
      <c r="A17" s="58"/>
      <c r="B17" s="46" t="s">
        <v>122</v>
      </c>
      <c r="C17" s="59" t="s">
        <v>123</v>
      </c>
      <c r="D17" s="63">
        <v>15</v>
      </c>
      <c r="E17" s="81">
        <v>15</v>
      </c>
      <c r="F17" s="81">
        <v>14.94</v>
      </c>
      <c r="G17" s="86">
        <v>14.97</v>
      </c>
      <c r="H17" s="86">
        <v>14.91</v>
      </c>
      <c r="I17" s="81">
        <v>14.94</v>
      </c>
      <c r="J17" s="81">
        <v>15</v>
      </c>
      <c r="K17" s="82">
        <v>-0.4</v>
      </c>
      <c r="L17" s="83">
        <v>77</v>
      </c>
      <c r="M17" s="84">
        <v>3788521</v>
      </c>
      <c r="N17" s="84">
        <v>56709309.82</v>
      </c>
    </row>
    <row r="18" spans="1:14" ht="12.95" customHeight="1">
      <c r="A18" s="58"/>
      <c r="B18" s="46" t="s">
        <v>234</v>
      </c>
      <c r="C18" s="59" t="s">
        <v>235</v>
      </c>
      <c r="D18" s="63">
        <v>3.6</v>
      </c>
      <c r="E18" s="81">
        <v>3.6</v>
      </c>
      <c r="F18" s="81">
        <v>3.6</v>
      </c>
      <c r="G18" s="86">
        <v>3.6</v>
      </c>
      <c r="H18" s="86">
        <v>3.65</v>
      </c>
      <c r="I18" s="81">
        <v>3.6</v>
      </c>
      <c r="J18" s="81">
        <v>3.6</v>
      </c>
      <c r="K18" s="82">
        <v>0</v>
      </c>
      <c r="L18" s="83">
        <v>6</v>
      </c>
      <c r="M18" s="84">
        <v>25953</v>
      </c>
      <c r="N18" s="84">
        <v>93430.8</v>
      </c>
    </row>
    <row r="19" spans="1:14" ht="12.95" customHeight="1">
      <c r="A19" s="58"/>
      <c r="B19" s="211" t="s">
        <v>130</v>
      </c>
      <c r="C19" s="212"/>
      <c r="D19" s="208"/>
      <c r="E19" s="209"/>
      <c r="F19" s="209"/>
      <c r="G19" s="209"/>
      <c r="H19" s="209"/>
      <c r="I19" s="209"/>
      <c r="J19" s="209"/>
      <c r="K19" s="210"/>
      <c r="L19" s="62">
        <f>SUM(L17:L18)</f>
        <v>83</v>
      </c>
      <c r="M19" s="60">
        <f>SUM(M17:M18)</f>
        <v>3814474</v>
      </c>
      <c r="N19" s="48">
        <f>SUM(N17:N18)</f>
        <v>56802740.619999997</v>
      </c>
    </row>
    <row r="20" spans="1:14" ht="12.95" customHeight="1">
      <c r="A20" s="58"/>
      <c r="B20" s="205" t="s">
        <v>94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7"/>
    </row>
    <row r="21" spans="1:14" ht="12.95" customHeight="1">
      <c r="A21" s="58"/>
      <c r="B21" s="46" t="s">
        <v>302</v>
      </c>
      <c r="C21" s="59" t="s">
        <v>303</v>
      </c>
      <c r="D21" s="121">
        <v>0.92</v>
      </c>
      <c r="E21" s="121">
        <v>0.92</v>
      </c>
      <c r="F21" s="121">
        <v>0.9</v>
      </c>
      <c r="G21" s="121">
        <v>0.91</v>
      </c>
      <c r="H21" s="121">
        <v>0.88</v>
      </c>
      <c r="I21" s="121">
        <v>0.9</v>
      </c>
      <c r="J21" s="121">
        <v>0.88</v>
      </c>
      <c r="K21" s="122">
        <v>2.27</v>
      </c>
      <c r="L21" s="119">
        <v>47</v>
      </c>
      <c r="M21" s="120">
        <v>1497173</v>
      </c>
      <c r="N21" s="120">
        <v>1356156.64</v>
      </c>
    </row>
    <row r="22" spans="1:14" ht="12.95" customHeight="1">
      <c r="A22" s="58"/>
      <c r="B22" s="46" t="s">
        <v>139</v>
      </c>
      <c r="C22" s="59" t="s">
        <v>138</v>
      </c>
      <c r="D22" s="121">
        <v>0.8</v>
      </c>
      <c r="E22" s="121">
        <v>0.8</v>
      </c>
      <c r="F22" s="121">
        <v>0.8</v>
      </c>
      <c r="G22" s="121">
        <v>0.8</v>
      </c>
      <c r="H22" s="121">
        <v>0.81</v>
      </c>
      <c r="I22" s="121">
        <v>0.8</v>
      </c>
      <c r="J22" s="121">
        <v>0.8</v>
      </c>
      <c r="K22" s="122">
        <v>0</v>
      </c>
      <c r="L22" s="119">
        <v>1</v>
      </c>
      <c r="M22" s="120">
        <v>6000000</v>
      </c>
      <c r="N22" s="120">
        <v>4800000</v>
      </c>
    </row>
    <row r="23" spans="1:14" ht="12.95" customHeight="1">
      <c r="A23" s="58"/>
      <c r="B23" s="46" t="s">
        <v>217</v>
      </c>
      <c r="C23" s="59" t="s">
        <v>218</v>
      </c>
      <c r="D23" s="121">
        <v>0.43</v>
      </c>
      <c r="E23" s="121">
        <v>0.43</v>
      </c>
      <c r="F23" s="121">
        <v>0.43</v>
      </c>
      <c r="G23" s="121">
        <v>0.43</v>
      </c>
      <c r="H23" s="121">
        <v>0.43</v>
      </c>
      <c r="I23" s="121">
        <v>0.43</v>
      </c>
      <c r="J23" s="121">
        <v>0.43</v>
      </c>
      <c r="K23" s="122">
        <v>0</v>
      </c>
      <c r="L23" s="119">
        <v>1</v>
      </c>
      <c r="M23" s="120">
        <v>300000</v>
      </c>
      <c r="N23" s="120">
        <v>129000</v>
      </c>
    </row>
    <row r="24" spans="1:14" ht="12.95" customHeight="1">
      <c r="A24" s="58"/>
      <c r="B24" s="211" t="s">
        <v>280</v>
      </c>
      <c r="C24" s="212"/>
      <c r="D24" s="208"/>
      <c r="E24" s="209"/>
      <c r="F24" s="209"/>
      <c r="G24" s="209"/>
      <c r="H24" s="209"/>
      <c r="I24" s="209"/>
      <c r="J24" s="209"/>
      <c r="K24" s="210"/>
      <c r="L24" s="65">
        <f>SUM(L21:L23)</f>
        <v>49</v>
      </c>
      <c r="M24" s="65">
        <f>SUM(M21:M23)</f>
        <v>7797173</v>
      </c>
      <c r="N24" s="65">
        <f>SUM(N21:N23)</f>
        <v>6285156.6399999997</v>
      </c>
    </row>
    <row r="25" spans="1:14" ht="12.95" customHeight="1">
      <c r="A25" s="58"/>
      <c r="B25" s="205" t="s">
        <v>83</v>
      </c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7"/>
    </row>
    <row r="26" spans="1:14" ht="12.95" customHeight="1">
      <c r="A26" s="58"/>
      <c r="B26" s="46" t="s">
        <v>228</v>
      </c>
      <c r="C26" s="59" t="s">
        <v>229</v>
      </c>
      <c r="D26" s="86">
        <v>22.35</v>
      </c>
      <c r="E26" s="81">
        <v>22.5</v>
      </c>
      <c r="F26" s="81">
        <v>22.35</v>
      </c>
      <c r="G26" s="86">
        <v>22.43</v>
      </c>
      <c r="H26" s="86">
        <v>22.2</v>
      </c>
      <c r="I26" s="81">
        <v>22.35</v>
      </c>
      <c r="J26" s="81">
        <v>22.35</v>
      </c>
      <c r="K26" s="82">
        <v>0</v>
      </c>
      <c r="L26" s="83">
        <v>15</v>
      </c>
      <c r="M26" s="84">
        <v>158656</v>
      </c>
      <c r="N26" s="84">
        <v>3558759.48</v>
      </c>
    </row>
    <row r="27" spans="1:14" ht="12.95" customHeight="1">
      <c r="A27" s="58"/>
      <c r="B27" s="46" t="s">
        <v>201</v>
      </c>
      <c r="C27" s="59" t="s">
        <v>202</v>
      </c>
      <c r="D27" s="86">
        <v>4.28</v>
      </c>
      <c r="E27" s="81">
        <v>4.3</v>
      </c>
      <c r="F27" s="81">
        <v>4.28</v>
      </c>
      <c r="G27" s="86">
        <v>4.29</v>
      </c>
      <c r="H27" s="86">
        <v>4.25</v>
      </c>
      <c r="I27" s="81">
        <v>4.29</v>
      </c>
      <c r="J27" s="81">
        <v>4.28</v>
      </c>
      <c r="K27" s="82">
        <v>0.23</v>
      </c>
      <c r="L27" s="83">
        <v>26</v>
      </c>
      <c r="M27" s="84">
        <v>450000</v>
      </c>
      <c r="N27" s="84">
        <v>1931878.36</v>
      </c>
    </row>
    <row r="28" spans="1:14" ht="12.95" customHeight="1">
      <c r="A28" s="58"/>
      <c r="B28" s="46" t="s">
        <v>156</v>
      </c>
      <c r="C28" s="59" t="s">
        <v>157</v>
      </c>
      <c r="D28" s="86">
        <v>3.25</v>
      </c>
      <c r="E28" s="81">
        <v>3.25</v>
      </c>
      <c r="F28" s="81">
        <v>3.22</v>
      </c>
      <c r="G28" s="86">
        <v>3.24</v>
      </c>
      <c r="H28" s="86">
        <v>3.2</v>
      </c>
      <c r="I28" s="81">
        <v>3.23</v>
      </c>
      <c r="J28" s="81">
        <v>3.2</v>
      </c>
      <c r="K28" s="82">
        <v>0.94</v>
      </c>
      <c r="L28" s="83">
        <v>6</v>
      </c>
      <c r="M28" s="84">
        <v>238523</v>
      </c>
      <c r="N28" s="84">
        <v>771635.8</v>
      </c>
    </row>
    <row r="29" spans="1:14" ht="12.95" customHeight="1">
      <c r="A29" s="58"/>
      <c r="B29" s="46" t="s">
        <v>209</v>
      </c>
      <c r="C29" s="59" t="s">
        <v>210</v>
      </c>
      <c r="D29" s="86">
        <v>0.74</v>
      </c>
      <c r="E29" s="81">
        <v>0.74</v>
      </c>
      <c r="F29" s="81">
        <v>0.74</v>
      </c>
      <c r="G29" s="86">
        <v>0.74</v>
      </c>
      <c r="H29" s="86">
        <v>0.77</v>
      </c>
      <c r="I29" s="81">
        <v>0.74</v>
      </c>
      <c r="J29" s="81">
        <v>0.77</v>
      </c>
      <c r="K29" s="82">
        <v>-3.9</v>
      </c>
      <c r="L29" s="83">
        <v>2</v>
      </c>
      <c r="M29" s="84">
        <v>82619</v>
      </c>
      <c r="N29" s="84">
        <v>61138.06</v>
      </c>
    </row>
    <row r="30" spans="1:14" ht="12.95" customHeight="1">
      <c r="A30" s="58"/>
      <c r="B30" s="211" t="s">
        <v>90</v>
      </c>
      <c r="C30" s="212"/>
      <c r="D30" s="208"/>
      <c r="E30" s="209"/>
      <c r="F30" s="209"/>
      <c r="G30" s="209"/>
      <c r="H30" s="209"/>
      <c r="I30" s="209"/>
      <c r="J30" s="209"/>
      <c r="K30" s="210"/>
      <c r="L30" s="65">
        <f>SUM(L26:L29)</f>
        <v>49</v>
      </c>
      <c r="M30" s="65">
        <f>SUM(M26:M29)</f>
        <v>929798</v>
      </c>
      <c r="N30" s="65">
        <f>SUM(N26:N29)</f>
        <v>6323411.6999999993</v>
      </c>
    </row>
    <row r="31" spans="1:14" ht="12.95" customHeight="1">
      <c r="A31" s="58"/>
      <c r="B31" s="205" t="s">
        <v>84</v>
      </c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7"/>
    </row>
    <row r="32" spans="1:14" ht="12.95" customHeight="1">
      <c r="A32" s="58"/>
      <c r="B32" s="46" t="s">
        <v>135</v>
      </c>
      <c r="C32" s="59" t="s">
        <v>136</v>
      </c>
      <c r="D32" s="121">
        <v>5.8</v>
      </c>
      <c r="E32" s="121">
        <v>6</v>
      </c>
      <c r="F32" s="121">
        <v>5.8</v>
      </c>
      <c r="G32" s="121">
        <v>5.92</v>
      </c>
      <c r="H32" s="121">
        <v>5.8</v>
      </c>
      <c r="I32" s="121">
        <v>5.99</v>
      </c>
      <c r="J32" s="121">
        <v>5.8</v>
      </c>
      <c r="K32" s="122">
        <v>3.28</v>
      </c>
      <c r="L32" s="119">
        <v>85</v>
      </c>
      <c r="M32" s="120">
        <v>27075886</v>
      </c>
      <c r="N32" s="120">
        <v>160332744.41</v>
      </c>
    </row>
    <row r="33" spans="1:14" ht="12.95" customHeight="1">
      <c r="A33" s="58"/>
      <c r="B33" s="46" t="s">
        <v>174</v>
      </c>
      <c r="C33" s="59" t="s">
        <v>175</v>
      </c>
      <c r="D33" s="121">
        <v>2.4</v>
      </c>
      <c r="E33" s="121">
        <v>2.4</v>
      </c>
      <c r="F33" s="121">
        <v>2.4</v>
      </c>
      <c r="G33" s="121">
        <v>2.4</v>
      </c>
      <c r="H33" s="121">
        <v>2.5</v>
      </c>
      <c r="I33" s="121">
        <v>2.4</v>
      </c>
      <c r="J33" s="121">
        <v>2.5</v>
      </c>
      <c r="K33" s="122">
        <v>-4</v>
      </c>
      <c r="L33" s="119">
        <v>2</v>
      </c>
      <c r="M33" s="120">
        <v>198000</v>
      </c>
      <c r="N33" s="120">
        <v>475200</v>
      </c>
    </row>
    <row r="34" spans="1:14" ht="12.95" customHeight="1">
      <c r="A34" s="58"/>
      <c r="B34" s="46" t="s">
        <v>164</v>
      </c>
      <c r="C34" s="59" t="s">
        <v>165</v>
      </c>
      <c r="D34" s="121">
        <v>18</v>
      </c>
      <c r="E34" s="121">
        <v>18</v>
      </c>
      <c r="F34" s="121">
        <v>18</v>
      </c>
      <c r="G34" s="121">
        <v>18</v>
      </c>
      <c r="H34" s="121">
        <v>18</v>
      </c>
      <c r="I34" s="121">
        <v>18</v>
      </c>
      <c r="J34" s="121">
        <v>18</v>
      </c>
      <c r="K34" s="122">
        <v>0</v>
      </c>
      <c r="L34" s="119">
        <v>1</v>
      </c>
      <c r="M34" s="120">
        <v>950000</v>
      </c>
      <c r="N34" s="120">
        <v>17100000</v>
      </c>
    </row>
    <row r="35" spans="1:14" ht="12.95" customHeight="1">
      <c r="A35" s="58"/>
      <c r="B35" s="46" t="s">
        <v>193</v>
      </c>
      <c r="C35" s="59" t="s">
        <v>194</v>
      </c>
      <c r="D35" s="121">
        <v>1.23</v>
      </c>
      <c r="E35" s="121">
        <v>1.23</v>
      </c>
      <c r="F35" s="121">
        <v>1.23</v>
      </c>
      <c r="G35" s="121">
        <v>1.23</v>
      </c>
      <c r="H35" s="121">
        <v>1.23</v>
      </c>
      <c r="I35" s="121">
        <v>1.23</v>
      </c>
      <c r="J35" s="121">
        <v>1.23</v>
      </c>
      <c r="K35" s="122">
        <v>0</v>
      </c>
      <c r="L35" s="119">
        <v>2</v>
      </c>
      <c r="M35" s="120">
        <v>15050</v>
      </c>
      <c r="N35" s="120">
        <v>18511.5</v>
      </c>
    </row>
    <row r="36" spans="1:14" ht="12.95" customHeight="1">
      <c r="A36" s="58"/>
      <c r="B36" s="46" t="s">
        <v>199</v>
      </c>
      <c r="C36" s="59" t="s">
        <v>200</v>
      </c>
      <c r="D36" s="121">
        <v>2.5</v>
      </c>
      <c r="E36" s="121">
        <v>2.6</v>
      </c>
      <c r="F36" s="121">
        <v>2.5</v>
      </c>
      <c r="G36" s="121">
        <v>2.52</v>
      </c>
      <c r="H36" s="121">
        <v>2.5</v>
      </c>
      <c r="I36" s="121">
        <v>2.52</v>
      </c>
      <c r="J36" s="121">
        <v>2.5</v>
      </c>
      <c r="K36" s="122">
        <v>0.8</v>
      </c>
      <c r="L36" s="119">
        <v>5</v>
      </c>
      <c r="M36" s="120">
        <v>151050</v>
      </c>
      <c r="N36" s="120">
        <v>381120</v>
      </c>
    </row>
    <row r="37" spans="1:14" ht="12.95" customHeight="1">
      <c r="A37" s="58"/>
      <c r="B37" s="46" t="s">
        <v>269</v>
      </c>
      <c r="C37" s="59" t="s">
        <v>270</v>
      </c>
      <c r="D37" s="121">
        <v>2.08</v>
      </c>
      <c r="E37" s="121">
        <v>2.08</v>
      </c>
      <c r="F37" s="121">
        <v>2.0699999999999998</v>
      </c>
      <c r="G37" s="121">
        <v>2.0699999999999998</v>
      </c>
      <c r="H37" s="121">
        <v>2.0699999999999998</v>
      </c>
      <c r="I37" s="121">
        <v>2.0699999999999998</v>
      </c>
      <c r="J37" s="121">
        <v>2.0699999999999998</v>
      </c>
      <c r="K37" s="122">
        <v>0</v>
      </c>
      <c r="L37" s="119">
        <v>4</v>
      </c>
      <c r="M37" s="120">
        <v>870200</v>
      </c>
      <c r="N37" s="120">
        <v>1801572.06</v>
      </c>
    </row>
    <row r="38" spans="1:14" ht="12.95" customHeight="1">
      <c r="A38" s="58"/>
      <c r="B38" s="46" t="s">
        <v>126</v>
      </c>
      <c r="C38" s="59" t="s">
        <v>127</v>
      </c>
      <c r="D38" s="121">
        <v>2.0499999999999998</v>
      </c>
      <c r="E38" s="121">
        <v>2.0499999999999998</v>
      </c>
      <c r="F38" s="121">
        <v>2.0499999999999998</v>
      </c>
      <c r="G38" s="121">
        <v>2.0499999999999998</v>
      </c>
      <c r="H38" s="121">
        <v>2.04</v>
      </c>
      <c r="I38" s="121">
        <v>2.0499999999999998</v>
      </c>
      <c r="J38" s="121">
        <v>2.0499999999999998</v>
      </c>
      <c r="K38" s="122">
        <v>0</v>
      </c>
      <c r="L38" s="119">
        <v>2</v>
      </c>
      <c r="M38" s="120">
        <v>1000</v>
      </c>
      <c r="N38" s="120">
        <v>2050</v>
      </c>
    </row>
    <row r="39" spans="1:14" ht="12.95" customHeight="1">
      <c r="A39" s="58"/>
      <c r="B39" s="46" t="s">
        <v>191</v>
      </c>
      <c r="C39" s="59" t="s">
        <v>192</v>
      </c>
      <c r="D39" s="121">
        <v>5.4</v>
      </c>
      <c r="E39" s="121">
        <v>5.4</v>
      </c>
      <c r="F39" s="121">
        <v>5.4</v>
      </c>
      <c r="G39" s="121">
        <v>5.4</v>
      </c>
      <c r="H39" s="121">
        <v>5.45</v>
      </c>
      <c r="I39" s="121">
        <v>5.4</v>
      </c>
      <c r="J39" s="121">
        <v>5.4</v>
      </c>
      <c r="K39" s="122">
        <v>0</v>
      </c>
      <c r="L39" s="119">
        <v>5</v>
      </c>
      <c r="M39" s="120">
        <v>7840</v>
      </c>
      <c r="N39" s="120">
        <v>42336</v>
      </c>
    </row>
    <row r="40" spans="1:14" ht="12.95" customHeight="1">
      <c r="A40" s="58"/>
      <c r="B40" s="46" t="s">
        <v>177</v>
      </c>
      <c r="C40" s="59" t="s">
        <v>142</v>
      </c>
      <c r="D40" s="121">
        <v>2.2999999999999998</v>
      </c>
      <c r="E40" s="121">
        <v>2.2999999999999998</v>
      </c>
      <c r="F40" s="121">
        <v>2.2999999999999998</v>
      </c>
      <c r="G40" s="121">
        <v>2.2999999999999998</v>
      </c>
      <c r="H40" s="121">
        <v>2.2999999999999998</v>
      </c>
      <c r="I40" s="121">
        <v>2.2999999999999998</v>
      </c>
      <c r="J40" s="121">
        <v>2.2999999999999998</v>
      </c>
      <c r="K40" s="122">
        <v>0</v>
      </c>
      <c r="L40" s="119">
        <v>1</v>
      </c>
      <c r="M40" s="120">
        <v>2000</v>
      </c>
      <c r="N40" s="120">
        <v>4600</v>
      </c>
    </row>
    <row r="41" spans="1:14" ht="12.95" customHeight="1">
      <c r="A41" s="58"/>
      <c r="B41" s="211" t="s">
        <v>91</v>
      </c>
      <c r="C41" s="212"/>
      <c r="D41" s="208"/>
      <c r="E41" s="209"/>
      <c r="F41" s="209"/>
      <c r="G41" s="209"/>
      <c r="H41" s="209"/>
      <c r="I41" s="209"/>
      <c r="J41" s="209"/>
      <c r="K41" s="210"/>
      <c r="L41" s="65">
        <f>SUM(L32:L40)</f>
        <v>107</v>
      </c>
      <c r="M41" s="65">
        <f>SUM(M32:M40)</f>
        <v>29271026</v>
      </c>
      <c r="N41" s="65">
        <f>SUM(N32:N40)</f>
        <v>180158133.97</v>
      </c>
    </row>
    <row r="42" spans="1:14" ht="12.95" customHeight="1">
      <c r="A42" s="58"/>
      <c r="B42" s="205" t="s">
        <v>31</v>
      </c>
      <c r="C42" s="206"/>
      <c r="D42" s="206"/>
      <c r="E42" s="206"/>
      <c r="F42" s="206"/>
      <c r="G42" s="206"/>
      <c r="H42" s="206"/>
      <c r="I42" s="206"/>
      <c r="J42" s="206"/>
      <c r="K42" s="206"/>
      <c r="L42" s="206"/>
      <c r="M42" s="206"/>
      <c r="N42" s="207"/>
    </row>
    <row r="43" spans="1:14" ht="12.95" customHeight="1">
      <c r="A43" s="58"/>
      <c r="B43" s="46" t="s">
        <v>158</v>
      </c>
      <c r="C43" s="59" t="s">
        <v>159</v>
      </c>
      <c r="D43" s="121">
        <v>11.58</v>
      </c>
      <c r="E43" s="121">
        <v>11.58</v>
      </c>
      <c r="F43" s="121">
        <v>11.58</v>
      </c>
      <c r="G43" s="121">
        <v>11.58</v>
      </c>
      <c r="H43" s="121">
        <v>11.58</v>
      </c>
      <c r="I43" s="121">
        <v>11.58</v>
      </c>
      <c r="J43" s="121">
        <v>11.58</v>
      </c>
      <c r="K43" s="122">
        <v>0</v>
      </c>
      <c r="L43" s="119">
        <v>1</v>
      </c>
      <c r="M43" s="120">
        <v>100</v>
      </c>
      <c r="N43" s="120">
        <v>1158</v>
      </c>
    </row>
    <row r="44" spans="1:14" ht="12.95" customHeight="1">
      <c r="A44" s="58"/>
      <c r="B44" s="46" t="s">
        <v>115</v>
      </c>
      <c r="C44" s="59" t="s">
        <v>114</v>
      </c>
      <c r="D44" s="121">
        <v>9.1</v>
      </c>
      <c r="E44" s="121">
        <v>9.1</v>
      </c>
      <c r="F44" s="121">
        <v>9.0500000000000007</v>
      </c>
      <c r="G44" s="121">
        <v>9.07</v>
      </c>
      <c r="H44" s="121">
        <v>9.0399999999999991</v>
      </c>
      <c r="I44" s="121">
        <v>9.0500000000000007</v>
      </c>
      <c r="J44" s="121">
        <v>9.0500000000000007</v>
      </c>
      <c r="K44" s="122">
        <v>0</v>
      </c>
      <c r="L44" s="119">
        <v>2</v>
      </c>
      <c r="M44" s="120">
        <v>300000</v>
      </c>
      <c r="N44" s="120">
        <v>2720000</v>
      </c>
    </row>
    <row r="45" spans="1:14" ht="12.95" customHeight="1">
      <c r="A45" s="58"/>
      <c r="B45" s="46" t="s">
        <v>99</v>
      </c>
      <c r="C45" s="59" t="s">
        <v>100</v>
      </c>
      <c r="D45" s="121">
        <v>23</v>
      </c>
      <c r="E45" s="121">
        <v>23</v>
      </c>
      <c r="F45" s="121">
        <v>23</v>
      </c>
      <c r="G45" s="121">
        <v>23</v>
      </c>
      <c r="H45" s="121">
        <v>23</v>
      </c>
      <c r="I45" s="121">
        <v>23</v>
      </c>
      <c r="J45" s="121">
        <v>23</v>
      </c>
      <c r="K45" s="122">
        <v>0</v>
      </c>
      <c r="L45" s="119">
        <v>1</v>
      </c>
      <c r="M45" s="120">
        <v>172</v>
      </c>
      <c r="N45" s="120">
        <v>3956</v>
      </c>
    </row>
    <row r="46" spans="1:14" ht="12.95" customHeight="1">
      <c r="A46" s="58"/>
      <c r="B46" s="211" t="s">
        <v>92</v>
      </c>
      <c r="C46" s="212"/>
      <c r="D46" s="208"/>
      <c r="E46" s="209"/>
      <c r="F46" s="209"/>
      <c r="G46" s="209"/>
      <c r="H46" s="209"/>
      <c r="I46" s="209"/>
      <c r="J46" s="209"/>
      <c r="K46" s="210"/>
      <c r="L46" s="64">
        <f>SUM(L43:L45)</f>
        <v>4</v>
      </c>
      <c r="M46" s="61">
        <f>SUM(M43:M45)</f>
        <v>300272</v>
      </c>
      <c r="N46" s="61">
        <f>SUM(N43:N45)</f>
        <v>2725114</v>
      </c>
    </row>
    <row r="47" spans="1:14" ht="12.95" customHeight="1">
      <c r="A47" s="58"/>
      <c r="B47" s="205" t="s">
        <v>85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7"/>
    </row>
    <row r="48" spans="1:14" ht="12.95" customHeight="1">
      <c r="A48" s="58"/>
      <c r="B48" s="46" t="s">
        <v>205</v>
      </c>
      <c r="C48" s="59" t="s">
        <v>206</v>
      </c>
      <c r="D48" s="63">
        <v>2.2000000000000002</v>
      </c>
      <c r="E48" s="63">
        <v>2.2000000000000002</v>
      </c>
      <c r="F48" s="63">
        <v>2.2000000000000002</v>
      </c>
      <c r="G48" s="63">
        <v>2.2000000000000002</v>
      </c>
      <c r="H48" s="63">
        <v>2.25</v>
      </c>
      <c r="I48" s="95">
        <v>2.2000000000000002</v>
      </c>
      <c r="J48" s="95">
        <v>2.25</v>
      </c>
      <c r="K48" s="98">
        <v>-2.2200000000000002</v>
      </c>
      <c r="L48" s="99">
        <v>3</v>
      </c>
      <c r="M48" s="100">
        <v>250000</v>
      </c>
      <c r="N48" s="100">
        <v>550000</v>
      </c>
    </row>
    <row r="49" spans="1:14" ht="12.95" customHeight="1">
      <c r="A49" s="58"/>
      <c r="B49" s="46" t="s">
        <v>265</v>
      </c>
      <c r="C49" s="59" t="s">
        <v>266</v>
      </c>
      <c r="D49" s="63">
        <v>6.95</v>
      </c>
      <c r="E49" s="63">
        <v>6.95</v>
      </c>
      <c r="F49" s="63">
        <v>6.95</v>
      </c>
      <c r="G49" s="63">
        <v>6.95</v>
      </c>
      <c r="H49" s="63">
        <v>6.7</v>
      </c>
      <c r="I49" s="95">
        <v>6.95</v>
      </c>
      <c r="J49" s="95">
        <v>6.7</v>
      </c>
      <c r="K49" s="98">
        <v>3.73</v>
      </c>
      <c r="L49" s="99">
        <v>1</v>
      </c>
      <c r="M49" s="100">
        <v>2990</v>
      </c>
      <c r="N49" s="100">
        <v>20780.5</v>
      </c>
    </row>
    <row r="50" spans="1:14" ht="12.95" customHeight="1">
      <c r="A50" s="58"/>
      <c r="B50" s="46" t="s">
        <v>87</v>
      </c>
      <c r="C50" s="59" t="s">
        <v>43</v>
      </c>
      <c r="D50" s="63">
        <v>0.35</v>
      </c>
      <c r="E50" s="63">
        <v>0.36</v>
      </c>
      <c r="F50" s="63">
        <v>0.35</v>
      </c>
      <c r="G50" s="63">
        <v>0.36</v>
      </c>
      <c r="H50" s="63">
        <v>0.35</v>
      </c>
      <c r="I50" s="95">
        <v>0.36</v>
      </c>
      <c r="J50" s="95">
        <v>0.35</v>
      </c>
      <c r="K50" s="98">
        <v>2.86</v>
      </c>
      <c r="L50" s="99">
        <v>5</v>
      </c>
      <c r="M50" s="100">
        <v>78104</v>
      </c>
      <c r="N50" s="100">
        <v>28112.44</v>
      </c>
    </row>
    <row r="51" spans="1:14" ht="12.95" customHeight="1">
      <c r="A51" s="58"/>
      <c r="B51" s="211" t="s">
        <v>219</v>
      </c>
      <c r="C51" s="212"/>
      <c r="D51" s="208"/>
      <c r="E51" s="209"/>
      <c r="F51" s="209"/>
      <c r="G51" s="209"/>
      <c r="H51" s="209"/>
      <c r="I51" s="209"/>
      <c r="J51" s="209"/>
      <c r="K51" s="210"/>
      <c r="L51" s="64">
        <f>SUM(L48:L50)</f>
        <v>9</v>
      </c>
      <c r="M51" s="61">
        <f>SUM(M48:M50)</f>
        <v>331094</v>
      </c>
      <c r="N51" s="61">
        <f>SUM(N48:N50)</f>
        <v>598892.93999999994</v>
      </c>
    </row>
    <row r="52" spans="1:14" s="52" customFormat="1" ht="12.95" customHeight="1">
      <c r="B52" s="66" t="s">
        <v>32</v>
      </c>
      <c r="C52" s="213"/>
      <c r="D52" s="214"/>
      <c r="E52" s="214"/>
      <c r="F52" s="214"/>
      <c r="G52" s="214"/>
      <c r="H52" s="214"/>
      <c r="I52" s="214"/>
      <c r="J52" s="214"/>
      <c r="K52" s="215"/>
      <c r="L52" s="67">
        <f>L51+L46+L41+L30+L19+L15+L24</f>
        <v>749</v>
      </c>
      <c r="M52" s="67">
        <f>M51+M46+M41+M30+M19+M15+M24</f>
        <v>409120288</v>
      </c>
      <c r="N52" s="67">
        <f>N51+N46+N41+N30+N19+N15+N24</f>
        <v>838521563.99000001</v>
      </c>
    </row>
    <row r="53" spans="1:14" s="52" customFormat="1" ht="22.5" customHeight="1">
      <c r="A53" s="51"/>
      <c r="B53" s="216" t="s">
        <v>310</v>
      </c>
      <c r="C53" s="217"/>
      <c r="D53" s="217"/>
      <c r="E53" s="217"/>
      <c r="F53" s="217"/>
      <c r="G53" s="217"/>
      <c r="H53" s="217"/>
      <c r="I53" s="217"/>
      <c r="J53" s="217"/>
      <c r="K53" s="217"/>
      <c r="L53" s="217"/>
      <c r="M53" s="217"/>
      <c r="N53" s="218"/>
    </row>
    <row r="54" spans="1:14" s="52" customFormat="1" ht="41.25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3.5" customHeight="1">
      <c r="B55" s="205" t="s">
        <v>29</v>
      </c>
      <c r="C55" s="206"/>
      <c r="D55" s="206"/>
      <c r="E55" s="206"/>
      <c r="F55" s="206"/>
      <c r="G55" s="206"/>
      <c r="H55" s="206"/>
      <c r="I55" s="206"/>
      <c r="J55" s="206"/>
      <c r="K55" s="206"/>
      <c r="L55" s="206"/>
      <c r="M55" s="206"/>
      <c r="N55" s="207"/>
    </row>
    <row r="56" spans="1:14" ht="13.5" customHeight="1">
      <c r="A56" s="58"/>
      <c r="B56" s="46" t="s">
        <v>207</v>
      </c>
      <c r="C56" s="59" t="s">
        <v>208</v>
      </c>
      <c r="D56" s="121">
        <v>0.6</v>
      </c>
      <c r="E56" s="121">
        <v>0.6</v>
      </c>
      <c r="F56" s="121">
        <v>0.6</v>
      </c>
      <c r="G56" s="121">
        <v>0.6</v>
      </c>
      <c r="H56" s="121">
        <v>0.6</v>
      </c>
      <c r="I56" s="121">
        <v>0.6</v>
      </c>
      <c r="J56" s="121">
        <v>0.6</v>
      </c>
      <c r="K56" s="122">
        <v>0</v>
      </c>
      <c r="L56" s="119">
        <v>2</v>
      </c>
      <c r="M56" s="120">
        <v>51807</v>
      </c>
      <c r="N56" s="120">
        <v>31084.2</v>
      </c>
    </row>
    <row r="57" spans="1:14" ht="13.5" customHeight="1">
      <c r="A57" s="58"/>
      <c r="B57" s="46" t="s">
        <v>179</v>
      </c>
      <c r="C57" s="59" t="s">
        <v>178</v>
      </c>
      <c r="D57" s="121">
        <v>0.31</v>
      </c>
      <c r="E57" s="121">
        <v>0.31</v>
      </c>
      <c r="F57" s="121">
        <v>0.31</v>
      </c>
      <c r="G57" s="121">
        <v>0.31</v>
      </c>
      <c r="H57" s="121">
        <v>0.31</v>
      </c>
      <c r="I57" s="121">
        <v>0.31</v>
      </c>
      <c r="J57" s="121">
        <v>0.31</v>
      </c>
      <c r="K57" s="122">
        <v>0</v>
      </c>
      <c r="L57" s="119">
        <v>3</v>
      </c>
      <c r="M57" s="120">
        <v>48098</v>
      </c>
      <c r="N57" s="120">
        <v>14910.38</v>
      </c>
    </row>
    <row r="58" spans="1:14" ht="13.5" customHeight="1">
      <c r="A58" s="58"/>
      <c r="B58" s="211" t="s">
        <v>89</v>
      </c>
      <c r="C58" s="212"/>
      <c r="D58" s="208"/>
      <c r="E58" s="209"/>
      <c r="F58" s="209"/>
      <c r="G58" s="209"/>
      <c r="H58" s="209"/>
      <c r="I58" s="209"/>
      <c r="J58" s="209"/>
      <c r="K58" s="210"/>
      <c r="L58" s="65">
        <f>SUM(L56:L57)</f>
        <v>5</v>
      </c>
      <c r="M58" s="65">
        <f>SUM(M56:M57)</f>
        <v>99905</v>
      </c>
      <c r="N58" s="65">
        <f>SUM(N56:N57)</f>
        <v>45994.58</v>
      </c>
    </row>
    <row r="59" spans="1:14" s="52" customFormat="1" ht="13.5" customHeight="1">
      <c r="B59" s="205" t="s">
        <v>94</v>
      </c>
      <c r="C59" s="206"/>
      <c r="D59" s="206"/>
      <c r="E59" s="206"/>
      <c r="F59" s="206"/>
      <c r="G59" s="206"/>
      <c r="H59" s="206"/>
      <c r="I59" s="206"/>
      <c r="J59" s="206"/>
      <c r="K59" s="206"/>
      <c r="L59" s="206"/>
      <c r="M59" s="206"/>
      <c r="N59" s="207"/>
    </row>
    <row r="60" spans="1:14" ht="13.5" customHeight="1">
      <c r="A60" s="58"/>
      <c r="B60" s="46" t="s">
        <v>271</v>
      </c>
      <c r="C60" s="59" t="s">
        <v>272</v>
      </c>
      <c r="D60" s="121">
        <v>0.85</v>
      </c>
      <c r="E60" s="121">
        <v>0.85</v>
      </c>
      <c r="F60" s="121">
        <v>0.85</v>
      </c>
      <c r="G60" s="121">
        <v>0.85</v>
      </c>
      <c r="H60" s="121">
        <v>0.85</v>
      </c>
      <c r="I60" s="121">
        <v>0.85</v>
      </c>
      <c r="J60" s="121">
        <v>0.85</v>
      </c>
      <c r="K60" s="122">
        <v>0</v>
      </c>
      <c r="L60" s="119">
        <v>1</v>
      </c>
      <c r="M60" s="120">
        <v>2000</v>
      </c>
      <c r="N60" s="120">
        <v>1700</v>
      </c>
    </row>
    <row r="61" spans="1:14" ht="13.5" customHeight="1">
      <c r="A61" s="58"/>
      <c r="B61" s="46" t="s">
        <v>275</v>
      </c>
      <c r="C61" s="59" t="s">
        <v>276</v>
      </c>
      <c r="D61" s="121">
        <v>5.88</v>
      </c>
      <c r="E61" s="121">
        <v>6.17</v>
      </c>
      <c r="F61" s="121">
        <v>5.88</v>
      </c>
      <c r="G61" s="121">
        <v>6.12</v>
      </c>
      <c r="H61" s="121">
        <v>5.88</v>
      </c>
      <c r="I61" s="121">
        <v>6.1</v>
      </c>
      <c r="J61" s="121">
        <v>5.88</v>
      </c>
      <c r="K61" s="122">
        <v>3.74</v>
      </c>
      <c r="L61" s="119">
        <v>26</v>
      </c>
      <c r="M61" s="120">
        <v>2232565</v>
      </c>
      <c r="N61" s="120">
        <v>13656199.83</v>
      </c>
    </row>
    <row r="62" spans="1:14" ht="13.5" customHeight="1">
      <c r="A62" s="58"/>
      <c r="B62" s="211" t="s">
        <v>280</v>
      </c>
      <c r="C62" s="212"/>
      <c r="D62" s="208"/>
      <c r="E62" s="209"/>
      <c r="F62" s="209"/>
      <c r="G62" s="209"/>
      <c r="H62" s="209"/>
      <c r="I62" s="209"/>
      <c r="J62" s="209"/>
      <c r="K62" s="210"/>
      <c r="L62" s="65">
        <f>SUM(L60:L61)</f>
        <v>27</v>
      </c>
      <c r="M62" s="65">
        <f>SUM(M60:M61)</f>
        <v>2234565</v>
      </c>
      <c r="N62" s="65">
        <f>SUM(N60:N61)</f>
        <v>13657899.83</v>
      </c>
    </row>
    <row r="63" spans="1:14" ht="13.5" customHeight="1">
      <c r="A63" s="58"/>
      <c r="B63" s="205" t="s">
        <v>84</v>
      </c>
      <c r="C63" s="206"/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7"/>
    </row>
    <row r="64" spans="1:14" ht="13.5" customHeight="1">
      <c r="A64" s="58"/>
      <c r="B64" s="46" t="s">
        <v>33</v>
      </c>
      <c r="C64" s="59" t="s">
        <v>34</v>
      </c>
      <c r="D64" s="81">
        <v>1.87</v>
      </c>
      <c r="E64" s="81">
        <v>1.87</v>
      </c>
      <c r="F64" s="81">
        <v>1.87</v>
      </c>
      <c r="G64" s="86">
        <v>1.87</v>
      </c>
      <c r="H64" s="86">
        <v>1.86</v>
      </c>
      <c r="I64" s="81">
        <v>1.87</v>
      </c>
      <c r="J64" s="81">
        <v>1.88</v>
      </c>
      <c r="K64" s="82">
        <v>-0.53</v>
      </c>
      <c r="L64" s="83">
        <v>1</v>
      </c>
      <c r="M64" s="84">
        <v>1000000</v>
      </c>
      <c r="N64" s="84">
        <v>1870000</v>
      </c>
    </row>
    <row r="65" spans="1:14" ht="13.5" customHeight="1">
      <c r="A65" s="58"/>
      <c r="B65" s="211" t="s">
        <v>91</v>
      </c>
      <c r="C65" s="212"/>
      <c r="D65" s="208"/>
      <c r="E65" s="209"/>
      <c r="F65" s="209"/>
      <c r="G65" s="209"/>
      <c r="H65" s="209"/>
      <c r="I65" s="209"/>
      <c r="J65" s="209"/>
      <c r="K65" s="210"/>
      <c r="L65" s="65">
        <f>SUM(L64:L64)</f>
        <v>1</v>
      </c>
      <c r="M65" s="65">
        <f>SUM(M64:M64)</f>
        <v>1000000</v>
      </c>
      <c r="N65" s="65">
        <f>SUM(N64:N64)</f>
        <v>1870000</v>
      </c>
    </row>
    <row r="66" spans="1:14" ht="13.5" customHeight="1">
      <c r="A66" s="58"/>
      <c r="B66" s="205" t="s">
        <v>84</v>
      </c>
      <c r="C66" s="206"/>
      <c r="D66" s="206"/>
      <c r="E66" s="206"/>
      <c r="F66" s="206"/>
      <c r="G66" s="206"/>
      <c r="H66" s="206"/>
      <c r="I66" s="206"/>
      <c r="J66" s="206"/>
      <c r="K66" s="206"/>
      <c r="L66" s="206"/>
      <c r="M66" s="206"/>
      <c r="N66" s="207"/>
    </row>
    <row r="67" spans="1:14" ht="13.5" customHeight="1">
      <c r="A67" s="58"/>
      <c r="B67" s="46" t="s">
        <v>35</v>
      </c>
      <c r="C67" s="59" t="s">
        <v>36</v>
      </c>
      <c r="D67" s="86">
        <v>2.8</v>
      </c>
      <c r="E67" s="86">
        <v>2.8</v>
      </c>
      <c r="F67" s="86">
        <v>2.75</v>
      </c>
      <c r="G67" s="86">
        <v>2.76</v>
      </c>
      <c r="H67" s="86">
        <v>2.82</v>
      </c>
      <c r="I67" s="86">
        <v>2.75</v>
      </c>
      <c r="J67" s="86">
        <v>2.8</v>
      </c>
      <c r="K67" s="91">
        <v>-1.79</v>
      </c>
      <c r="L67" s="92">
        <v>17</v>
      </c>
      <c r="M67" s="93">
        <v>1600698</v>
      </c>
      <c r="N67" s="93">
        <v>4419454.4000000004</v>
      </c>
    </row>
    <row r="68" spans="1:14" ht="13.5" customHeight="1">
      <c r="A68" s="58"/>
      <c r="B68" s="46" t="s">
        <v>88</v>
      </c>
      <c r="C68" s="59" t="s">
        <v>37</v>
      </c>
      <c r="D68" s="86">
        <v>0.95</v>
      </c>
      <c r="E68" s="86">
        <v>0.95</v>
      </c>
      <c r="F68" s="86">
        <v>0.95</v>
      </c>
      <c r="G68" s="86">
        <v>0.95</v>
      </c>
      <c r="H68" s="86">
        <v>0.95</v>
      </c>
      <c r="I68" s="86">
        <v>0.95</v>
      </c>
      <c r="J68" s="86">
        <v>0.95</v>
      </c>
      <c r="K68" s="91">
        <v>0</v>
      </c>
      <c r="L68" s="92">
        <v>1</v>
      </c>
      <c r="M68" s="93">
        <v>100</v>
      </c>
      <c r="N68" s="93">
        <v>95</v>
      </c>
    </row>
    <row r="69" spans="1:14" ht="13.5" customHeight="1">
      <c r="A69" s="58"/>
      <c r="B69" s="211" t="s">
        <v>91</v>
      </c>
      <c r="C69" s="212"/>
      <c r="D69" s="208"/>
      <c r="E69" s="209"/>
      <c r="F69" s="209"/>
      <c r="G69" s="209"/>
      <c r="H69" s="209"/>
      <c r="I69" s="209"/>
      <c r="J69" s="209"/>
      <c r="K69" s="210"/>
      <c r="L69" s="65">
        <f>SUM(L67:L68)</f>
        <v>18</v>
      </c>
      <c r="M69" s="65">
        <f>SUM(M67:M68)</f>
        <v>1600798</v>
      </c>
      <c r="N69" s="65">
        <f>SUM(N67:N68)</f>
        <v>4419549.4000000004</v>
      </c>
    </row>
    <row r="70" spans="1:14" s="52" customFormat="1" ht="13.5" customHeight="1">
      <c r="B70" s="66" t="s">
        <v>137</v>
      </c>
      <c r="C70" s="213"/>
      <c r="D70" s="219"/>
      <c r="E70" s="219"/>
      <c r="F70" s="219"/>
      <c r="G70" s="219"/>
      <c r="H70" s="219"/>
      <c r="I70" s="219"/>
      <c r="J70" s="219"/>
      <c r="K70" s="215"/>
      <c r="L70" s="67">
        <f>L69+L65+L58+L62</f>
        <v>51</v>
      </c>
      <c r="M70" s="67">
        <f t="shared" ref="M70:N70" si="0">M69+M65+M58+M62</f>
        <v>4935268</v>
      </c>
      <c r="N70" s="67">
        <f t="shared" si="0"/>
        <v>19993443.810000002</v>
      </c>
    </row>
    <row r="71" spans="1:14" s="52" customFormat="1" ht="19.5" customHeight="1">
      <c r="A71" s="51"/>
      <c r="B71" s="216" t="s">
        <v>312</v>
      </c>
      <c r="C71" s="217"/>
      <c r="D71" s="217"/>
      <c r="E71" s="217"/>
      <c r="F71" s="217"/>
      <c r="G71" s="217"/>
      <c r="H71" s="217"/>
      <c r="I71" s="217"/>
      <c r="J71" s="217"/>
      <c r="K71" s="217"/>
      <c r="L71" s="217"/>
      <c r="M71" s="217"/>
      <c r="N71" s="218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s="52" customFormat="1" ht="14.1" customHeight="1">
      <c r="B73" s="205" t="s">
        <v>29</v>
      </c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07"/>
    </row>
    <row r="74" spans="1:14" ht="14.1" customHeight="1">
      <c r="A74" s="58"/>
      <c r="B74" s="46" t="s">
        <v>168</v>
      </c>
      <c r="C74" s="59" t="s">
        <v>169</v>
      </c>
      <c r="D74" s="86">
        <v>0.16</v>
      </c>
      <c r="E74" s="86">
        <v>0.16</v>
      </c>
      <c r="F74" s="86">
        <v>0.16</v>
      </c>
      <c r="G74" s="86">
        <v>0.16</v>
      </c>
      <c r="H74" s="86">
        <v>0.16</v>
      </c>
      <c r="I74" s="86">
        <v>0.16</v>
      </c>
      <c r="J74" s="86">
        <v>0.16</v>
      </c>
      <c r="K74" s="91">
        <v>0</v>
      </c>
      <c r="L74" s="92">
        <v>22</v>
      </c>
      <c r="M74" s="93">
        <v>126000000</v>
      </c>
      <c r="N74" s="93">
        <v>20160000</v>
      </c>
    </row>
    <row r="75" spans="1:14" ht="14.1" customHeight="1">
      <c r="A75" s="58"/>
      <c r="B75" s="211" t="s">
        <v>89</v>
      </c>
      <c r="C75" s="212"/>
      <c r="D75" s="208"/>
      <c r="E75" s="221"/>
      <c r="F75" s="221"/>
      <c r="G75" s="221"/>
      <c r="H75" s="221"/>
      <c r="I75" s="221"/>
      <c r="J75" s="221"/>
      <c r="K75" s="210"/>
      <c r="L75" s="65">
        <f>SUM(L73:L74)</f>
        <v>22</v>
      </c>
      <c r="M75" s="65">
        <f t="shared" ref="M75:N75" si="1">SUM(M73:M74)</f>
        <v>126000000</v>
      </c>
      <c r="N75" s="65">
        <f t="shared" si="1"/>
        <v>20160000</v>
      </c>
    </row>
    <row r="76" spans="1:14" ht="14.1" customHeight="1">
      <c r="A76" s="58"/>
      <c r="B76" s="205" t="s">
        <v>84</v>
      </c>
      <c r="C76" s="206"/>
      <c r="D76" s="206"/>
      <c r="E76" s="206"/>
      <c r="F76" s="206"/>
      <c r="G76" s="206"/>
      <c r="H76" s="206"/>
      <c r="I76" s="206"/>
      <c r="J76" s="206"/>
      <c r="K76" s="206"/>
      <c r="L76" s="206"/>
      <c r="M76" s="206"/>
      <c r="N76" s="207"/>
    </row>
    <row r="77" spans="1:14" ht="14.1" customHeight="1">
      <c r="A77" s="58"/>
      <c r="B77" s="46" t="s">
        <v>232</v>
      </c>
      <c r="C77" s="59" t="s">
        <v>233</v>
      </c>
      <c r="D77" s="86">
        <v>0.95</v>
      </c>
      <c r="E77" s="86">
        <v>0.99</v>
      </c>
      <c r="F77" s="86">
        <v>0.95</v>
      </c>
      <c r="G77" s="86">
        <v>0.97</v>
      </c>
      <c r="H77" s="86">
        <v>0.95</v>
      </c>
      <c r="I77" s="86">
        <v>0.99</v>
      </c>
      <c r="J77" s="86">
        <v>0.95</v>
      </c>
      <c r="K77" s="91">
        <v>4.21</v>
      </c>
      <c r="L77" s="92">
        <v>7</v>
      </c>
      <c r="M77" s="93">
        <v>2135213</v>
      </c>
      <c r="N77" s="93">
        <v>2064452.35</v>
      </c>
    </row>
    <row r="78" spans="1:14" ht="14.1" customHeight="1">
      <c r="A78" s="58"/>
      <c r="B78" s="46" t="s">
        <v>86</v>
      </c>
      <c r="C78" s="59" t="s">
        <v>42</v>
      </c>
      <c r="D78" s="86">
        <v>1.85</v>
      </c>
      <c r="E78" s="86">
        <v>1.85</v>
      </c>
      <c r="F78" s="86">
        <v>1.8</v>
      </c>
      <c r="G78" s="86">
        <v>1.81</v>
      </c>
      <c r="H78" s="86">
        <v>1.85</v>
      </c>
      <c r="I78" s="86">
        <v>1.8</v>
      </c>
      <c r="J78" s="86">
        <v>1.85</v>
      </c>
      <c r="K78" s="91">
        <v>-2.7</v>
      </c>
      <c r="L78" s="92">
        <v>15</v>
      </c>
      <c r="M78" s="93">
        <v>526399</v>
      </c>
      <c r="N78" s="93">
        <v>950324.15</v>
      </c>
    </row>
    <row r="79" spans="1:14" ht="14.1" customHeight="1">
      <c r="A79" s="58"/>
      <c r="B79" s="211" t="s">
        <v>91</v>
      </c>
      <c r="C79" s="212"/>
      <c r="D79" s="208"/>
      <c r="E79" s="209"/>
      <c r="F79" s="209"/>
      <c r="G79" s="209"/>
      <c r="H79" s="209"/>
      <c r="I79" s="209"/>
      <c r="J79" s="209"/>
      <c r="K79" s="210"/>
      <c r="L79" s="65">
        <f>SUM(L77:L78)</f>
        <v>22</v>
      </c>
      <c r="M79" s="65">
        <f>SUM(M77:M78)</f>
        <v>2661612</v>
      </c>
      <c r="N79" s="65">
        <f>SUM(N77:N78)</f>
        <v>3014776.5</v>
      </c>
    </row>
    <row r="80" spans="1:14" ht="14.1" customHeight="1">
      <c r="A80" s="58"/>
      <c r="B80" s="205" t="s">
        <v>84</v>
      </c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07"/>
    </row>
    <row r="81" spans="1:14" ht="14.1" customHeight="1">
      <c r="A81" s="58"/>
      <c r="B81" s="101" t="s">
        <v>287</v>
      </c>
      <c r="C81" s="102" t="s">
        <v>286</v>
      </c>
      <c r="D81" s="94">
        <v>2.6</v>
      </c>
      <c r="E81" s="94">
        <v>2.65</v>
      </c>
      <c r="F81" s="95">
        <v>2.52</v>
      </c>
      <c r="G81" s="95">
        <v>2.54</v>
      </c>
      <c r="H81" s="95">
        <v>2.41</v>
      </c>
      <c r="I81" s="95">
        <v>2.52</v>
      </c>
      <c r="J81" s="95">
        <v>2.6</v>
      </c>
      <c r="K81" s="98">
        <v>-3.08</v>
      </c>
      <c r="L81" s="99">
        <v>13</v>
      </c>
      <c r="M81" s="100">
        <v>769183</v>
      </c>
      <c r="N81" s="100">
        <v>1956002.26</v>
      </c>
    </row>
    <row r="82" spans="1:14" ht="14.1" customHeight="1">
      <c r="A82" s="58"/>
      <c r="B82" s="101" t="s">
        <v>110</v>
      </c>
      <c r="C82" s="102" t="s">
        <v>111</v>
      </c>
      <c r="D82" s="94">
        <v>1.31</v>
      </c>
      <c r="E82" s="94">
        <v>1.31</v>
      </c>
      <c r="F82" s="95">
        <v>1.3</v>
      </c>
      <c r="G82" s="95">
        <v>1.31</v>
      </c>
      <c r="H82" s="95">
        <v>1.25</v>
      </c>
      <c r="I82" s="95">
        <v>1.31</v>
      </c>
      <c r="J82" s="95">
        <v>1.25</v>
      </c>
      <c r="K82" s="98">
        <v>4.8</v>
      </c>
      <c r="L82" s="99">
        <v>5</v>
      </c>
      <c r="M82" s="100">
        <v>169514</v>
      </c>
      <c r="N82" s="100">
        <v>221590.93</v>
      </c>
    </row>
    <row r="83" spans="1:14" ht="14.1" customHeight="1">
      <c r="A83" s="58"/>
      <c r="B83" s="101" t="s">
        <v>248</v>
      </c>
      <c r="C83" s="102" t="s">
        <v>249</v>
      </c>
      <c r="D83" s="94">
        <v>1.89</v>
      </c>
      <c r="E83" s="94">
        <v>1.89</v>
      </c>
      <c r="F83" s="95">
        <v>1.87</v>
      </c>
      <c r="G83" s="95">
        <v>1.87</v>
      </c>
      <c r="H83" s="95">
        <v>1.87</v>
      </c>
      <c r="I83" s="95">
        <v>1.87</v>
      </c>
      <c r="J83" s="95">
        <v>1.87</v>
      </c>
      <c r="K83" s="98">
        <v>0</v>
      </c>
      <c r="L83" s="99">
        <v>7</v>
      </c>
      <c r="M83" s="100">
        <v>1003063</v>
      </c>
      <c r="N83" s="100">
        <v>1875767.81</v>
      </c>
    </row>
    <row r="84" spans="1:14" ht="14.1" customHeight="1">
      <c r="A84" s="58"/>
      <c r="B84" s="101" t="s">
        <v>38</v>
      </c>
      <c r="C84" s="102" t="s">
        <v>39</v>
      </c>
      <c r="D84" s="94">
        <v>1.25</v>
      </c>
      <c r="E84" s="94">
        <v>1.25</v>
      </c>
      <c r="F84" s="95">
        <v>1.24</v>
      </c>
      <c r="G84" s="95">
        <v>1.25</v>
      </c>
      <c r="H84" s="95">
        <v>1.25</v>
      </c>
      <c r="I84" s="95">
        <v>1.24</v>
      </c>
      <c r="J84" s="95">
        <v>1.25</v>
      </c>
      <c r="K84" s="98">
        <v>-0.8</v>
      </c>
      <c r="L84" s="99">
        <v>12</v>
      </c>
      <c r="M84" s="100">
        <v>1720924</v>
      </c>
      <c r="N84" s="100">
        <v>2144196.7599999998</v>
      </c>
    </row>
    <row r="85" spans="1:14" ht="14.1" customHeight="1">
      <c r="A85" s="58"/>
      <c r="B85" s="211" t="s">
        <v>91</v>
      </c>
      <c r="C85" s="212"/>
      <c r="D85" s="208"/>
      <c r="E85" s="221"/>
      <c r="F85" s="221"/>
      <c r="G85" s="221"/>
      <c r="H85" s="221"/>
      <c r="I85" s="221"/>
      <c r="J85" s="221"/>
      <c r="K85" s="210"/>
      <c r="L85" s="65">
        <f>SUM(L81:L84)</f>
        <v>37</v>
      </c>
      <c r="M85" s="65">
        <f>SUM(M81:M84)</f>
        <v>3662684</v>
      </c>
      <c r="N85" s="65">
        <f>SUM(N81:N84)</f>
        <v>6197557.7599999998</v>
      </c>
    </row>
    <row r="86" spans="1:14" ht="14.1" customHeight="1">
      <c r="A86" s="58"/>
      <c r="B86" s="205" t="s">
        <v>31</v>
      </c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07"/>
    </row>
    <row r="87" spans="1:14" ht="14.1" customHeight="1">
      <c r="A87" s="58"/>
      <c r="B87" s="101" t="s">
        <v>273</v>
      </c>
      <c r="C87" s="102" t="s">
        <v>274</v>
      </c>
      <c r="D87" s="81">
        <v>18.29</v>
      </c>
      <c r="E87" s="81">
        <v>18.3</v>
      </c>
      <c r="F87" s="81">
        <v>18.149999999999999</v>
      </c>
      <c r="G87" s="86">
        <v>18.22</v>
      </c>
      <c r="H87" s="86">
        <v>18.27</v>
      </c>
      <c r="I87" s="81">
        <v>18.2</v>
      </c>
      <c r="J87" s="81">
        <v>18.27</v>
      </c>
      <c r="K87" s="82">
        <v>-0.38</v>
      </c>
      <c r="L87" s="83">
        <v>32</v>
      </c>
      <c r="M87" s="84">
        <v>1798106</v>
      </c>
      <c r="N87" s="84">
        <v>32754091.359999999</v>
      </c>
    </row>
    <row r="88" spans="1:14" ht="14.1" customHeight="1">
      <c r="A88" s="58"/>
      <c r="B88" s="211" t="s">
        <v>92</v>
      </c>
      <c r="C88" s="212"/>
      <c r="D88" s="208"/>
      <c r="E88" s="221"/>
      <c r="F88" s="221"/>
      <c r="G88" s="221"/>
      <c r="H88" s="221"/>
      <c r="I88" s="221"/>
      <c r="J88" s="221"/>
      <c r="K88" s="210"/>
      <c r="L88" s="65">
        <f>L87</f>
        <v>32</v>
      </c>
      <c r="M88" s="65">
        <f t="shared" ref="M88:N88" si="2">M87</f>
        <v>1798106</v>
      </c>
      <c r="N88" s="65">
        <f t="shared" si="2"/>
        <v>32754091.359999999</v>
      </c>
    </row>
    <row r="89" spans="1:14" ht="14.1" customHeight="1">
      <c r="A89" s="58"/>
      <c r="B89" s="205" t="s">
        <v>85</v>
      </c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07"/>
    </row>
    <row r="90" spans="1:14" ht="14.1" customHeight="1">
      <c r="A90" s="58"/>
      <c r="B90" s="46" t="s">
        <v>226</v>
      </c>
      <c r="C90" s="59" t="s">
        <v>227</v>
      </c>
      <c r="D90" s="63">
        <v>4.9000000000000004</v>
      </c>
      <c r="E90" s="81">
        <v>4.9000000000000004</v>
      </c>
      <c r="F90" s="81">
        <v>4.8899999999999997</v>
      </c>
      <c r="G90" s="81">
        <v>4.9000000000000004</v>
      </c>
      <c r="H90" s="81">
        <v>4.9000000000000004</v>
      </c>
      <c r="I90" s="81">
        <v>4.9000000000000004</v>
      </c>
      <c r="J90" s="81">
        <v>4.9000000000000004</v>
      </c>
      <c r="K90" s="103">
        <v>0</v>
      </c>
      <c r="L90" s="83">
        <v>23</v>
      </c>
      <c r="M90" s="84">
        <v>1366305</v>
      </c>
      <c r="N90" s="84">
        <v>6693894.5</v>
      </c>
    </row>
    <row r="91" spans="1:14" ht="14.1" customHeight="1">
      <c r="A91" s="58"/>
      <c r="B91" s="211" t="s">
        <v>219</v>
      </c>
      <c r="C91" s="212"/>
      <c r="D91" s="208"/>
      <c r="E91" s="221"/>
      <c r="F91" s="221"/>
      <c r="G91" s="221"/>
      <c r="H91" s="221"/>
      <c r="I91" s="221"/>
      <c r="J91" s="221"/>
      <c r="K91" s="210"/>
      <c r="L91" s="64">
        <f>L90</f>
        <v>23</v>
      </c>
      <c r="M91" s="64">
        <f t="shared" ref="M91:N91" si="3">M90</f>
        <v>1366305</v>
      </c>
      <c r="N91" s="84">
        <f t="shared" si="3"/>
        <v>6693894.5</v>
      </c>
    </row>
    <row r="92" spans="1:14" s="52" customFormat="1" ht="14.1" customHeight="1">
      <c r="B92" s="66" t="s">
        <v>71</v>
      </c>
      <c r="C92" s="213"/>
      <c r="D92" s="219"/>
      <c r="E92" s="219"/>
      <c r="F92" s="219"/>
      <c r="G92" s="219"/>
      <c r="H92" s="219"/>
      <c r="I92" s="219"/>
      <c r="J92" s="219"/>
      <c r="K92" s="215"/>
      <c r="L92" s="67">
        <f>L91+L88+L85+L75+L79</f>
        <v>136</v>
      </c>
      <c r="M92" s="67">
        <f>M91+M88+M85+M75+M79</f>
        <v>135488707</v>
      </c>
      <c r="N92" s="67">
        <f>N91+N88+N85+N75+N79</f>
        <v>68820320.120000005</v>
      </c>
    </row>
    <row r="93" spans="1:14" s="52" customFormat="1" ht="14.1" customHeight="1">
      <c r="B93" s="66" t="s">
        <v>40</v>
      </c>
      <c r="C93" s="213"/>
      <c r="D93" s="219"/>
      <c r="E93" s="219"/>
      <c r="F93" s="219"/>
      <c r="G93" s="219"/>
      <c r="H93" s="219"/>
      <c r="I93" s="219"/>
      <c r="J93" s="219"/>
      <c r="K93" s="215"/>
      <c r="L93" s="67">
        <f>L92+L70+L52</f>
        <v>936</v>
      </c>
      <c r="M93" s="67">
        <f>M92+M70+M52</f>
        <v>549544263</v>
      </c>
      <c r="N93" s="67">
        <f>N92+N70+N52</f>
        <v>927335327.92000008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5">
    <mergeCell ref="B66:N66"/>
    <mergeCell ref="B53:N53"/>
    <mergeCell ref="B63:N63"/>
    <mergeCell ref="B65:C65"/>
    <mergeCell ref="D65:K65"/>
    <mergeCell ref="B55:N55"/>
    <mergeCell ref="B58:C58"/>
    <mergeCell ref="D58:K58"/>
    <mergeCell ref="B59:N59"/>
    <mergeCell ref="B62:C62"/>
    <mergeCell ref="D62:K62"/>
    <mergeCell ref="B79:C79"/>
    <mergeCell ref="D79:K79"/>
    <mergeCell ref="B69:C69"/>
    <mergeCell ref="D69:K69"/>
    <mergeCell ref="C70:K70"/>
    <mergeCell ref="C93:K93"/>
    <mergeCell ref="B71:N71"/>
    <mergeCell ref="C92:K92"/>
    <mergeCell ref="B80:N80"/>
    <mergeCell ref="B85:C85"/>
    <mergeCell ref="D85:K85"/>
    <mergeCell ref="B89:N89"/>
    <mergeCell ref="B91:C91"/>
    <mergeCell ref="D91:K91"/>
    <mergeCell ref="B88:C88"/>
    <mergeCell ref="D88:K88"/>
    <mergeCell ref="B86:N86"/>
    <mergeCell ref="B73:N73"/>
    <mergeCell ref="B75:C75"/>
    <mergeCell ref="D75:K75"/>
    <mergeCell ref="B76:N76"/>
    <mergeCell ref="B1:N1"/>
    <mergeCell ref="B3:N3"/>
    <mergeCell ref="B15:C15"/>
    <mergeCell ref="D15:K15"/>
    <mergeCell ref="B16:N16"/>
    <mergeCell ref="B19:C19"/>
    <mergeCell ref="D19:K19"/>
    <mergeCell ref="B25:N25"/>
    <mergeCell ref="B30:C30"/>
    <mergeCell ref="D30:K30"/>
    <mergeCell ref="B20:N20"/>
    <mergeCell ref="B24:C24"/>
    <mergeCell ref="D24:K24"/>
    <mergeCell ref="B31:N31"/>
    <mergeCell ref="D41:K41"/>
    <mergeCell ref="B41:C41"/>
    <mergeCell ref="C52:K52"/>
    <mergeCell ref="B42:N42"/>
    <mergeCell ref="D46:K46"/>
    <mergeCell ref="B46:C46"/>
    <mergeCell ref="B47:N47"/>
    <mergeCell ref="B51:C51"/>
    <mergeCell ref="D51:K5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3"/>
  <sheetViews>
    <sheetView topLeftCell="A22" zoomScale="115" zoomScaleNormal="115" workbookViewId="0">
      <selection activeCell="G41" sqref="G4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5" t="s">
        <v>308</v>
      </c>
      <c r="B1" s="225"/>
      <c r="C1" s="225"/>
      <c r="D1" s="225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4.1" customHeight="1">
      <c r="A3" s="226" t="s">
        <v>29</v>
      </c>
      <c r="B3" s="227"/>
      <c r="C3" s="227"/>
      <c r="D3" s="228"/>
    </row>
    <row r="4" spans="1:4" ht="14.1" customHeight="1">
      <c r="A4" s="46" t="s">
        <v>260</v>
      </c>
      <c r="B4" s="59" t="s">
        <v>261</v>
      </c>
      <c r="C4" s="63">
        <v>0.67</v>
      </c>
      <c r="D4" s="81">
        <v>0.67</v>
      </c>
    </row>
    <row r="5" spans="1:4" ht="14.1" customHeight="1">
      <c r="A5" s="46" t="s">
        <v>231</v>
      </c>
      <c r="B5" s="59" t="s">
        <v>230</v>
      </c>
      <c r="C5" s="81">
        <v>0.22</v>
      </c>
      <c r="D5" s="121">
        <v>0.22</v>
      </c>
    </row>
    <row r="6" spans="1:4" ht="14.1" customHeight="1">
      <c r="A6" s="46" t="s">
        <v>147</v>
      </c>
      <c r="B6" s="59" t="s">
        <v>148</v>
      </c>
      <c r="C6" s="63">
        <v>1.1000000000000001</v>
      </c>
      <c r="D6" s="81">
        <v>1.1000000000000001</v>
      </c>
    </row>
    <row r="7" spans="1:4" ht="14.1" customHeight="1">
      <c r="A7" s="46" t="s">
        <v>267</v>
      </c>
      <c r="B7" s="59" t="s">
        <v>268</v>
      </c>
      <c r="C7" s="63">
        <v>0.85</v>
      </c>
      <c r="D7" s="81">
        <v>0.85</v>
      </c>
    </row>
    <row r="8" spans="1:4" ht="14.1" customHeight="1">
      <c r="A8" s="46" t="s">
        <v>162</v>
      </c>
      <c r="B8" s="59" t="s">
        <v>163</v>
      </c>
      <c r="C8" s="81">
        <v>0.06</v>
      </c>
      <c r="D8" s="81">
        <v>0.06</v>
      </c>
    </row>
    <row r="9" spans="1:4" ht="14.1" customHeight="1">
      <c r="A9" s="46" t="s">
        <v>264</v>
      </c>
      <c r="B9" s="59" t="s">
        <v>176</v>
      </c>
      <c r="C9" s="81">
        <v>0.17</v>
      </c>
      <c r="D9" s="121">
        <v>0.17</v>
      </c>
    </row>
    <row r="10" spans="1:4" ht="14.1" customHeight="1">
      <c r="A10" s="46" t="s">
        <v>195</v>
      </c>
      <c r="B10" s="59" t="s">
        <v>196</v>
      </c>
      <c r="C10" s="47">
        <v>0.78</v>
      </c>
      <c r="D10" s="47">
        <v>0.78</v>
      </c>
    </row>
    <row r="11" spans="1:4" ht="14.1" customHeight="1">
      <c r="A11" s="46" t="s">
        <v>185</v>
      </c>
      <c r="B11" s="59" t="s">
        <v>186</v>
      </c>
      <c r="C11" s="47">
        <v>2.2000000000000002</v>
      </c>
      <c r="D11" s="47">
        <v>2.2000000000000002</v>
      </c>
    </row>
    <row r="12" spans="1:4" ht="14.1" customHeight="1">
      <c r="A12" s="222" t="s">
        <v>83</v>
      </c>
      <c r="B12" s="223"/>
      <c r="C12" s="223"/>
      <c r="D12" s="224"/>
    </row>
    <row r="13" spans="1:4" ht="14.1" customHeight="1">
      <c r="A13" s="46" t="s">
        <v>96</v>
      </c>
      <c r="B13" s="59" t="s">
        <v>95</v>
      </c>
      <c r="C13" s="86">
        <v>6.5</v>
      </c>
      <c r="D13" s="81">
        <v>6.5</v>
      </c>
    </row>
    <row r="14" spans="1:4" ht="14.1" customHeight="1">
      <c r="A14" s="46" t="s">
        <v>189</v>
      </c>
      <c r="B14" s="59" t="s">
        <v>190</v>
      </c>
      <c r="C14" s="86">
        <v>0.66</v>
      </c>
      <c r="D14" s="86">
        <v>0.66</v>
      </c>
    </row>
    <row r="15" spans="1:4" ht="14.1" customHeight="1">
      <c r="A15" s="222" t="s">
        <v>84</v>
      </c>
      <c r="B15" s="223"/>
      <c r="C15" s="223"/>
      <c r="D15" s="224"/>
    </row>
    <row r="16" spans="1:4" ht="14.1" customHeight="1">
      <c r="A16" s="46" t="s">
        <v>97</v>
      </c>
      <c r="B16" s="59" t="s">
        <v>98</v>
      </c>
      <c r="C16" s="121">
        <v>5.5</v>
      </c>
      <c r="D16" s="121">
        <v>5.5</v>
      </c>
    </row>
    <row r="17" spans="1:4" ht="14.1" customHeight="1">
      <c r="A17" s="226" t="s">
        <v>31</v>
      </c>
      <c r="B17" s="227" t="s">
        <v>31</v>
      </c>
      <c r="C17" s="227"/>
      <c r="D17" s="228"/>
    </row>
    <row r="18" spans="1:4" ht="14.1" customHeight="1">
      <c r="A18" s="46" t="s">
        <v>246</v>
      </c>
      <c r="B18" s="59" t="s">
        <v>247</v>
      </c>
      <c r="C18" s="121">
        <v>13.6</v>
      </c>
      <c r="D18" s="121">
        <v>13.6</v>
      </c>
    </row>
    <row r="19" spans="1:4" ht="14.1" customHeight="1">
      <c r="A19" s="46" t="s">
        <v>256</v>
      </c>
      <c r="B19" s="59" t="s">
        <v>257</v>
      </c>
      <c r="C19" s="121">
        <v>102</v>
      </c>
      <c r="D19" s="121">
        <v>102</v>
      </c>
    </row>
    <row r="20" spans="1:4" ht="14.1" customHeight="1">
      <c r="A20" s="46" t="s">
        <v>213</v>
      </c>
      <c r="B20" s="59" t="s">
        <v>214</v>
      </c>
      <c r="C20" s="121">
        <v>9.25</v>
      </c>
      <c r="D20" s="121">
        <v>9.25</v>
      </c>
    </row>
    <row r="21" spans="1:4" ht="14.1" customHeight="1">
      <c r="A21" s="226" t="s">
        <v>85</v>
      </c>
      <c r="B21" s="227"/>
      <c r="C21" s="227"/>
      <c r="D21" s="228"/>
    </row>
    <row r="22" spans="1:4" ht="14.1" customHeight="1">
      <c r="A22" s="46" t="s">
        <v>238</v>
      </c>
      <c r="B22" s="59" t="s">
        <v>239</v>
      </c>
      <c r="C22" s="63">
        <v>10</v>
      </c>
      <c r="D22" s="63">
        <v>10</v>
      </c>
    </row>
    <row r="23" spans="1:4" ht="14.1" customHeight="1">
      <c r="A23" s="46" t="s">
        <v>211</v>
      </c>
      <c r="B23" s="59" t="s">
        <v>212</v>
      </c>
      <c r="C23" s="63">
        <v>4.37</v>
      </c>
      <c r="D23" s="63">
        <v>4.37</v>
      </c>
    </row>
    <row r="24" spans="1:4" ht="14.1" customHeight="1">
      <c r="A24" s="46" t="s">
        <v>290</v>
      </c>
      <c r="B24" s="59" t="s">
        <v>291</v>
      </c>
      <c r="C24" s="63">
        <v>5.99</v>
      </c>
      <c r="D24" s="63">
        <v>5.99</v>
      </c>
    </row>
    <row r="25" spans="1:4" ht="18" customHeight="1">
      <c r="A25" s="74" t="s">
        <v>41</v>
      </c>
      <c r="B25" s="74" t="s">
        <v>20</v>
      </c>
      <c r="C25" s="74" t="s">
        <v>93</v>
      </c>
      <c r="D25" s="74" t="s">
        <v>19</v>
      </c>
    </row>
    <row r="26" spans="1:4" ht="14.1" customHeight="1">
      <c r="A26" s="222" t="s">
        <v>29</v>
      </c>
      <c r="B26" s="223"/>
      <c r="C26" s="223"/>
      <c r="D26" s="224"/>
    </row>
    <row r="27" spans="1:4" ht="14.1" customHeight="1">
      <c r="A27" s="46" t="s">
        <v>183</v>
      </c>
      <c r="B27" s="59" t="s">
        <v>184</v>
      </c>
      <c r="C27" s="86">
        <v>0.25</v>
      </c>
      <c r="D27" s="81">
        <v>0.25</v>
      </c>
    </row>
    <row r="28" spans="1:4" ht="14.1" customHeight="1">
      <c r="A28" s="46" t="s">
        <v>241</v>
      </c>
      <c r="B28" s="59" t="s">
        <v>240</v>
      </c>
      <c r="C28" s="86">
        <v>0.2</v>
      </c>
      <c r="D28" s="81">
        <v>0.2</v>
      </c>
    </row>
    <row r="29" spans="1:4" ht="14.1" customHeight="1">
      <c r="A29" s="46" t="s">
        <v>166</v>
      </c>
      <c r="B29" s="59" t="s">
        <v>167</v>
      </c>
      <c r="C29" s="86">
        <v>0.1</v>
      </c>
      <c r="D29" s="81">
        <v>0.1</v>
      </c>
    </row>
    <row r="30" spans="1:4" ht="14.1" customHeight="1">
      <c r="A30" s="46" t="s">
        <v>203</v>
      </c>
      <c r="B30" s="59" t="s">
        <v>204</v>
      </c>
      <c r="C30" s="81">
        <v>1</v>
      </c>
      <c r="D30" s="81">
        <v>1.01</v>
      </c>
    </row>
    <row r="31" spans="1:4" ht="14.1" customHeight="1">
      <c r="A31" s="46" t="s">
        <v>141</v>
      </c>
      <c r="B31" s="59" t="s">
        <v>140</v>
      </c>
      <c r="C31" s="86">
        <v>1</v>
      </c>
      <c r="D31" s="86">
        <v>1</v>
      </c>
    </row>
    <row r="32" spans="1:4" ht="14.1" customHeight="1">
      <c r="A32" s="46" t="s">
        <v>288</v>
      </c>
      <c r="B32" s="59" t="s">
        <v>289</v>
      </c>
      <c r="C32" s="86">
        <v>1</v>
      </c>
      <c r="D32" s="94">
        <v>1</v>
      </c>
    </row>
    <row r="33" spans="1:4" ht="14.1" customHeight="1">
      <c r="A33" s="46" t="s">
        <v>283</v>
      </c>
      <c r="B33" s="59" t="s">
        <v>284</v>
      </c>
      <c r="C33" s="94">
        <v>0.11</v>
      </c>
      <c r="D33" s="94">
        <v>0.11</v>
      </c>
    </row>
    <row r="34" spans="1:4" ht="14.1" customHeight="1">
      <c r="A34" s="46" t="s">
        <v>101</v>
      </c>
      <c r="B34" s="59" t="s">
        <v>102</v>
      </c>
      <c r="C34" s="86">
        <v>0.05</v>
      </c>
      <c r="D34" s="86">
        <v>0.05</v>
      </c>
    </row>
    <row r="35" spans="1:4" ht="14.1" customHeight="1">
      <c r="A35" s="89" t="s">
        <v>258</v>
      </c>
      <c r="B35" s="90" t="s">
        <v>259</v>
      </c>
      <c r="C35" s="86">
        <v>1</v>
      </c>
      <c r="D35" s="86">
        <v>1</v>
      </c>
    </row>
    <row r="36" spans="1:4" ht="14.1" customHeight="1">
      <c r="A36" s="46" t="s">
        <v>105</v>
      </c>
      <c r="B36" s="59" t="s">
        <v>106</v>
      </c>
      <c r="C36" s="86">
        <v>0.09</v>
      </c>
      <c r="D36" s="86">
        <v>0.09</v>
      </c>
    </row>
    <row r="37" spans="1:4" ht="14.1" customHeight="1">
      <c r="A37" s="46" t="s">
        <v>222</v>
      </c>
      <c r="B37" s="59" t="s">
        <v>223</v>
      </c>
      <c r="C37" s="86">
        <v>0.75</v>
      </c>
      <c r="D37" s="86">
        <v>0.75</v>
      </c>
    </row>
    <row r="38" spans="1:4" ht="14.1" customHeight="1">
      <c r="A38" s="46" t="s">
        <v>170</v>
      </c>
      <c r="B38" s="59" t="s">
        <v>171</v>
      </c>
      <c r="C38" s="86">
        <v>1</v>
      </c>
      <c r="D38" s="86">
        <v>1</v>
      </c>
    </row>
    <row r="39" spans="1:4" ht="14.1" customHeight="1">
      <c r="A39" s="46" t="s">
        <v>103</v>
      </c>
      <c r="B39" s="59" t="s">
        <v>104</v>
      </c>
      <c r="C39" s="86">
        <v>0.94</v>
      </c>
      <c r="D39" s="86">
        <v>0.94</v>
      </c>
    </row>
    <row r="40" spans="1:4" ht="14.1" customHeight="1">
      <c r="A40" s="87" t="s">
        <v>250</v>
      </c>
      <c r="B40" s="88" t="s">
        <v>251</v>
      </c>
      <c r="C40" s="86">
        <v>1</v>
      </c>
      <c r="D40" s="86">
        <v>1</v>
      </c>
    </row>
    <row r="41" spans="1:4" ht="14.1" customHeight="1">
      <c r="A41" s="222" t="s">
        <v>182</v>
      </c>
      <c r="B41" s="223"/>
      <c r="C41" s="223"/>
      <c r="D41" s="224"/>
    </row>
    <row r="42" spans="1:4" ht="14.1" customHeight="1">
      <c r="A42" s="46" t="s">
        <v>181</v>
      </c>
      <c r="B42" s="59" t="s">
        <v>180</v>
      </c>
      <c r="C42" s="81">
        <v>1.2</v>
      </c>
      <c r="D42" s="121">
        <v>1.2</v>
      </c>
    </row>
    <row r="43" spans="1:4" ht="14.1" customHeight="1">
      <c r="A43" s="222" t="s">
        <v>84</v>
      </c>
      <c r="B43" s="223"/>
      <c r="C43" s="223"/>
      <c r="D43" s="224"/>
    </row>
    <row r="44" spans="1:4" ht="14.1" customHeight="1">
      <c r="A44" s="76" t="s">
        <v>160</v>
      </c>
      <c r="B44" s="77" t="s">
        <v>161</v>
      </c>
      <c r="C44" s="86">
        <v>100</v>
      </c>
      <c r="D44" s="86">
        <v>100</v>
      </c>
    </row>
    <row r="45" spans="1:4" ht="14.1" customHeight="1">
      <c r="A45" s="222" t="s">
        <v>83</v>
      </c>
      <c r="B45" s="223"/>
      <c r="C45" s="223"/>
      <c r="D45" s="224"/>
    </row>
    <row r="46" spans="1:4" ht="14.1" customHeight="1">
      <c r="A46" s="46" t="s">
        <v>143</v>
      </c>
      <c r="B46" s="68" t="s">
        <v>144</v>
      </c>
      <c r="C46" s="63">
        <v>1</v>
      </c>
      <c r="D46" s="75">
        <v>1</v>
      </c>
    </row>
    <row r="47" spans="1:4" ht="14.1" customHeight="1">
      <c r="A47" s="226" t="s">
        <v>85</v>
      </c>
      <c r="B47" s="227"/>
      <c r="C47" s="227"/>
      <c r="D47" s="228"/>
    </row>
    <row r="48" spans="1:4" ht="14.1" customHeight="1">
      <c r="A48" s="46" t="s">
        <v>107</v>
      </c>
      <c r="B48" s="68" t="s">
        <v>108</v>
      </c>
      <c r="C48" s="63" t="s">
        <v>109</v>
      </c>
      <c r="D48" s="63" t="s">
        <v>109</v>
      </c>
    </row>
    <row r="49" spans="1:4" ht="14.1" customHeight="1">
      <c r="A49" s="226" t="s">
        <v>31</v>
      </c>
      <c r="B49" s="227" t="s">
        <v>31</v>
      </c>
      <c r="C49" s="227"/>
      <c r="D49" s="228"/>
    </row>
    <row r="50" spans="1:4" ht="14.1" customHeight="1">
      <c r="A50" s="46" t="s">
        <v>149</v>
      </c>
      <c r="B50" s="59" t="s">
        <v>150</v>
      </c>
      <c r="C50" s="81">
        <v>29.31</v>
      </c>
      <c r="D50" s="81">
        <v>29.31</v>
      </c>
    </row>
    <row r="51" spans="1:4" ht="18" customHeight="1">
      <c r="A51" s="74" t="s">
        <v>41</v>
      </c>
      <c r="B51" s="74" t="s">
        <v>20</v>
      </c>
      <c r="C51" s="74" t="s">
        <v>93</v>
      </c>
      <c r="D51" s="74" t="s">
        <v>19</v>
      </c>
    </row>
    <row r="52" spans="1:4" ht="12" customHeight="1">
      <c r="A52" s="222" t="s">
        <v>84</v>
      </c>
      <c r="B52" s="223"/>
      <c r="C52" s="223"/>
      <c r="D52" s="224"/>
    </row>
    <row r="53" spans="1:4" ht="12" customHeight="1">
      <c r="A53" s="101" t="s">
        <v>172</v>
      </c>
      <c r="B53" s="102" t="s">
        <v>173</v>
      </c>
      <c r="C53" s="94">
        <v>1.5</v>
      </c>
      <c r="D53" s="94">
        <v>1.5</v>
      </c>
    </row>
  </sheetData>
  <mergeCells count="13">
    <mergeCell ref="A52:D52"/>
    <mergeCell ref="A1:D1"/>
    <mergeCell ref="A3:D3"/>
    <mergeCell ref="A21:D21"/>
    <mergeCell ref="A26:D26"/>
    <mergeCell ref="A17:D17"/>
    <mergeCell ref="A47:D47"/>
    <mergeCell ref="A43:D43"/>
    <mergeCell ref="A45:D45"/>
    <mergeCell ref="A15:D15"/>
    <mergeCell ref="A12:D12"/>
    <mergeCell ref="A41:D41"/>
    <mergeCell ref="A49:D4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32"/>
  <sheetViews>
    <sheetView workbookViewId="0">
      <selection activeCell="Q1" sqref="G1:Q25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>
      <c r="B1" s="234" t="s">
        <v>0</v>
      </c>
      <c r="C1" s="234"/>
      <c r="D1" s="234"/>
      <c r="E1" s="234"/>
      <c r="F1" s="133"/>
      <c r="H1" s="134"/>
      <c r="I1" s="134"/>
    </row>
    <row r="2" spans="1:9" ht="18">
      <c r="B2" s="234" t="s">
        <v>313</v>
      </c>
      <c r="C2" s="234"/>
      <c r="D2" s="234"/>
      <c r="E2" s="234"/>
      <c r="F2" s="234"/>
      <c r="H2" s="134"/>
      <c r="I2" s="134"/>
    </row>
    <row r="3" spans="1:9" ht="18">
      <c r="B3" s="132" t="s">
        <v>314</v>
      </c>
      <c r="C3" s="135"/>
      <c r="D3" s="136"/>
      <c r="E3" s="133"/>
      <c r="F3" s="133"/>
      <c r="H3" s="134"/>
      <c r="I3" s="134"/>
    </row>
    <row r="4" spans="1:9" ht="18">
      <c r="B4" s="132"/>
      <c r="C4" s="135"/>
      <c r="D4" s="136"/>
      <c r="E4" s="133"/>
      <c r="F4" s="133"/>
      <c r="H4" s="134"/>
      <c r="I4" s="134"/>
    </row>
    <row r="5" spans="1:9" ht="18">
      <c r="B5" s="132"/>
      <c r="C5" s="135"/>
      <c r="D5" s="136"/>
      <c r="E5" s="133"/>
      <c r="F5" s="133"/>
      <c r="H5" s="134"/>
      <c r="I5" s="134"/>
    </row>
    <row r="6" spans="1:9" ht="17.100000000000001" customHeight="1">
      <c r="B6" s="235" t="s">
        <v>315</v>
      </c>
      <c r="C6" s="236"/>
      <c r="D6" s="236"/>
      <c r="E6" s="137"/>
      <c r="F6" s="137"/>
      <c r="H6" s="134"/>
      <c r="I6" s="134"/>
    </row>
    <row r="7" spans="1:9">
      <c r="B7" s="138" t="s">
        <v>41</v>
      </c>
      <c r="C7" s="139" t="s">
        <v>20</v>
      </c>
      <c r="D7" s="140" t="s">
        <v>316</v>
      </c>
      <c r="E7" s="141" t="s">
        <v>317</v>
      </c>
      <c r="F7" s="141" t="s">
        <v>318</v>
      </c>
      <c r="H7" s="134"/>
      <c r="I7" s="134"/>
    </row>
    <row r="8" spans="1:9" ht="17.100000000000001" customHeight="1">
      <c r="B8" s="237" t="s">
        <v>29</v>
      </c>
      <c r="C8" s="238"/>
      <c r="D8" s="238"/>
      <c r="E8" s="238"/>
      <c r="F8" s="239"/>
    </row>
    <row r="9" spans="1:9" ht="17.100000000000001" customHeight="1">
      <c r="A9" s="127"/>
      <c r="B9" s="142" t="s">
        <v>319</v>
      </c>
      <c r="C9" s="142" t="s">
        <v>216</v>
      </c>
      <c r="D9" s="143">
        <v>1</v>
      </c>
      <c r="E9" s="144">
        <v>100000</v>
      </c>
      <c r="F9" s="144">
        <v>337000</v>
      </c>
    </row>
    <row r="10" spans="1:9" ht="17.100000000000001" customHeight="1">
      <c r="A10" s="127"/>
      <c r="B10" s="142" t="s">
        <v>187</v>
      </c>
      <c r="C10" s="142" t="s">
        <v>188</v>
      </c>
      <c r="D10" s="143">
        <v>2</v>
      </c>
      <c r="E10" s="144">
        <v>200000</v>
      </c>
      <c r="F10" s="144">
        <v>70000</v>
      </c>
    </row>
    <row r="11" spans="1:9" ht="17.100000000000001" customHeight="1">
      <c r="A11" s="127"/>
      <c r="B11" s="142" t="s">
        <v>320</v>
      </c>
      <c r="C11" s="142" t="s">
        <v>301</v>
      </c>
      <c r="D11" s="143">
        <v>1</v>
      </c>
      <c r="E11" s="144">
        <v>100000</v>
      </c>
      <c r="F11" s="144">
        <v>162000</v>
      </c>
    </row>
    <row r="12" spans="1:9" ht="17.100000000000001" customHeight="1">
      <c r="A12" s="127"/>
      <c r="B12" s="145" t="s">
        <v>321</v>
      </c>
      <c r="C12" s="146"/>
      <c r="D12" s="143">
        <f>SUM(D9:D11)</f>
        <v>4</v>
      </c>
      <c r="E12" s="144">
        <f>SUM(E9:E11)</f>
        <v>400000</v>
      </c>
      <c r="F12" s="144">
        <f>SUM(F9:F11)</f>
        <v>569000</v>
      </c>
    </row>
    <row r="13" spans="1:9">
      <c r="A13" s="127"/>
      <c r="B13" s="240" t="s">
        <v>40</v>
      </c>
      <c r="C13" s="241"/>
      <c r="D13" s="143">
        <f>D12</f>
        <v>4</v>
      </c>
      <c r="E13" s="144">
        <f>E12</f>
        <v>400000</v>
      </c>
      <c r="F13" s="144">
        <f>F12</f>
        <v>569000</v>
      </c>
    </row>
    <row r="14" spans="1:9">
      <c r="A14" s="127"/>
      <c r="B14" s="147"/>
      <c r="C14" s="147"/>
      <c r="D14" s="148"/>
      <c r="E14" s="149"/>
      <c r="F14" s="149"/>
    </row>
    <row r="15" spans="1:9">
      <c r="A15" s="127"/>
      <c r="B15" s="127"/>
      <c r="D15" s="150"/>
      <c r="E15" s="151"/>
      <c r="F15" s="151"/>
    </row>
    <row r="16" spans="1:9" ht="18.75">
      <c r="A16" s="127"/>
      <c r="B16" s="152" t="s">
        <v>322</v>
      </c>
      <c r="C16" s="153"/>
      <c r="D16" s="154"/>
      <c r="E16" s="155"/>
      <c r="F16" s="156"/>
    </row>
    <row r="17" spans="1:6" ht="31.5">
      <c r="A17" s="127"/>
      <c r="B17" s="157" t="s">
        <v>41</v>
      </c>
      <c r="C17" s="139" t="s">
        <v>20</v>
      </c>
      <c r="D17" s="158" t="s">
        <v>316</v>
      </c>
      <c r="E17" s="159" t="s">
        <v>317</v>
      </c>
      <c r="F17" s="159" t="s">
        <v>318</v>
      </c>
    </row>
    <row r="18" spans="1:6">
      <c r="A18" s="127"/>
      <c r="B18" s="237" t="s">
        <v>29</v>
      </c>
      <c r="C18" s="238"/>
      <c r="D18" s="238"/>
      <c r="E18" s="238"/>
      <c r="F18" s="239"/>
    </row>
    <row r="19" spans="1:6" ht="17.100000000000001" customHeight="1">
      <c r="A19" s="160"/>
      <c r="B19" s="161" t="s">
        <v>323</v>
      </c>
      <c r="C19" s="161" t="s">
        <v>242</v>
      </c>
      <c r="D19" s="143">
        <v>19</v>
      </c>
      <c r="E19" s="161">
        <v>1580546</v>
      </c>
      <c r="F19" s="161">
        <v>7587620.7999999998</v>
      </c>
    </row>
    <row r="20" spans="1:6">
      <c r="A20" s="160"/>
      <c r="B20" s="162" t="s">
        <v>321</v>
      </c>
      <c r="C20" s="163"/>
      <c r="D20" s="143">
        <f>SUM(D19)</f>
        <v>19</v>
      </c>
      <c r="E20" s="161">
        <f>SUM(E19)</f>
        <v>1580546</v>
      </c>
      <c r="F20" s="161">
        <f>SUM(F19)</f>
        <v>7587620.7999999998</v>
      </c>
    </row>
    <row r="21" spans="1:6">
      <c r="A21" s="160"/>
      <c r="B21" s="229" t="s">
        <v>30</v>
      </c>
      <c r="C21" s="230"/>
      <c r="D21" s="230"/>
      <c r="E21" s="230"/>
      <c r="F21" s="231"/>
    </row>
    <row r="22" spans="1:6">
      <c r="A22" s="160"/>
      <c r="B22" s="161" t="s">
        <v>324</v>
      </c>
      <c r="C22" s="161" t="s">
        <v>123</v>
      </c>
      <c r="D22" s="143">
        <v>28</v>
      </c>
      <c r="E22" s="161">
        <v>1784776</v>
      </c>
      <c r="F22" s="161">
        <v>26704587.600000001</v>
      </c>
    </row>
    <row r="23" spans="1:6">
      <c r="A23" s="160"/>
      <c r="B23" s="162" t="s">
        <v>325</v>
      </c>
      <c r="C23" s="163"/>
      <c r="D23" s="143">
        <f>SUM(D22)</f>
        <v>28</v>
      </c>
      <c r="E23" s="161">
        <f>SUM(E22)</f>
        <v>1784776</v>
      </c>
      <c r="F23" s="161">
        <f>SUM(F22)</f>
        <v>26704587.600000001</v>
      </c>
    </row>
    <row r="24" spans="1:6">
      <c r="A24" s="160"/>
      <c r="B24" s="232" t="s">
        <v>40</v>
      </c>
      <c r="C24" s="233"/>
      <c r="D24" s="143">
        <f>D20+D23</f>
        <v>47</v>
      </c>
      <c r="E24" s="161">
        <f>E20+E23</f>
        <v>3365322</v>
      </c>
      <c r="F24" s="161">
        <f>F20+F23</f>
        <v>34292208.399999999</v>
      </c>
    </row>
    <row r="25" spans="1:6">
      <c r="A25" s="164"/>
      <c r="B25" s="164"/>
      <c r="C25" s="160"/>
    </row>
    <row r="26" spans="1:6">
      <c r="A26" s="164"/>
      <c r="B26" s="164"/>
      <c r="C26" s="160"/>
    </row>
    <row r="27" spans="1:6">
      <c r="A27" s="164"/>
      <c r="B27" s="164"/>
      <c r="C27" s="160"/>
    </row>
    <row r="28" spans="1:6">
      <c r="A28" s="164"/>
      <c r="B28" s="164"/>
      <c r="C28" s="160"/>
    </row>
    <row r="29" spans="1:6">
      <c r="A29" s="164"/>
      <c r="B29" s="164"/>
      <c r="C29" s="160"/>
    </row>
    <row r="30" spans="1:6">
      <c r="A30" s="164"/>
      <c r="B30" s="164"/>
      <c r="C30" s="160"/>
    </row>
    <row r="31" spans="1:6">
      <c r="A31" s="164"/>
      <c r="B31" s="164"/>
      <c r="C31" s="160"/>
    </row>
    <row r="32" spans="1:6">
      <c r="A32" s="164"/>
      <c r="B32" s="164"/>
      <c r="C32" s="160"/>
    </row>
  </sheetData>
  <mergeCells count="8">
    <mergeCell ref="B21:F21"/>
    <mergeCell ref="B24:C24"/>
    <mergeCell ref="B1:E1"/>
    <mergeCell ref="B2:F2"/>
    <mergeCell ref="B6:D6"/>
    <mergeCell ref="B8:F8"/>
    <mergeCell ref="B13:C13"/>
    <mergeCell ref="B18:F18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"/>
  <sheetViews>
    <sheetView zoomScale="120" zoomScaleNormal="120" workbookViewId="0">
      <selection activeCell="K15" sqref="K15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5" t="s">
        <v>0</v>
      </c>
      <c r="C1" s="266"/>
      <c r="D1" s="267"/>
      <c r="E1" s="6"/>
      <c r="F1" s="10"/>
      <c r="G1" s="10"/>
      <c r="H1" s="10"/>
      <c r="I1" s="10"/>
    </row>
    <row r="2" spans="1:9" ht="10.5" customHeight="1">
      <c r="B2" s="268"/>
      <c r="C2" s="269"/>
      <c r="D2" s="270"/>
      <c r="E2" s="6"/>
      <c r="F2" s="10"/>
      <c r="G2" s="10"/>
      <c r="H2" s="10"/>
      <c r="I2" s="10"/>
    </row>
    <row r="3" spans="1:9" ht="18" customHeight="1">
      <c r="B3" s="105" t="s">
        <v>306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83" t="s">
        <v>309</v>
      </c>
      <c r="C4" s="284"/>
      <c r="D4" s="284"/>
      <c r="E4" s="284"/>
      <c r="F4" s="284"/>
      <c r="G4" s="284"/>
      <c r="H4" s="284"/>
      <c r="I4" s="285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48" t="s">
        <v>29</v>
      </c>
      <c r="C6" s="249"/>
      <c r="D6" s="249"/>
      <c r="E6" s="249"/>
      <c r="F6" s="249"/>
      <c r="G6" s="249"/>
      <c r="H6" s="249"/>
      <c r="I6" s="250"/>
    </row>
    <row r="7" spans="1:9" ht="18" customHeight="1">
      <c r="A7" s="106"/>
      <c r="B7" s="111" t="s">
        <v>44</v>
      </c>
      <c r="C7" s="112" t="s">
        <v>285</v>
      </c>
      <c r="D7" s="113">
        <v>0.19</v>
      </c>
      <c r="E7" s="113">
        <v>0.18</v>
      </c>
      <c r="F7" s="113">
        <v>0.19</v>
      </c>
      <c r="G7" s="114">
        <v>19</v>
      </c>
      <c r="H7" s="114">
        <v>89000000</v>
      </c>
      <c r="I7" s="114">
        <v>16800000</v>
      </c>
    </row>
    <row r="8" spans="1:9" ht="18" customHeight="1">
      <c r="A8" s="106"/>
      <c r="B8" s="115" t="s">
        <v>296</v>
      </c>
      <c r="C8" s="251"/>
      <c r="D8" s="252"/>
      <c r="E8" s="252"/>
      <c r="F8" s="253"/>
      <c r="G8" s="116">
        <f>SUM(G7:G7)</f>
        <v>19</v>
      </c>
      <c r="H8" s="116">
        <f>SUM(H7:H7)</f>
        <v>89000000</v>
      </c>
      <c r="I8" s="116">
        <f>SUM(I7:I7)</f>
        <v>16800000</v>
      </c>
    </row>
    <row r="9" spans="1:9" ht="18" customHeight="1">
      <c r="A9" s="106"/>
      <c r="B9" s="248" t="s">
        <v>73</v>
      </c>
      <c r="C9" s="249"/>
      <c r="D9" s="249"/>
      <c r="E9" s="249"/>
      <c r="F9" s="249"/>
      <c r="G9" s="249"/>
      <c r="H9" s="249"/>
      <c r="I9" s="250"/>
    </row>
    <row r="10" spans="1:9" ht="18" customHeight="1">
      <c r="A10" s="106"/>
      <c r="B10" s="111" t="s">
        <v>116</v>
      </c>
      <c r="C10" s="112" t="s">
        <v>117</v>
      </c>
      <c r="D10" s="113">
        <v>10</v>
      </c>
      <c r="E10" s="113">
        <v>10</v>
      </c>
      <c r="F10" s="113">
        <v>10</v>
      </c>
      <c r="G10" s="114">
        <v>1</v>
      </c>
      <c r="H10" s="114">
        <v>10000</v>
      </c>
      <c r="I10" s="114">
        <v>100000</v>
      </c>
    </row>
    <row r="11" spans="1:9" ht="18" customHeight="1">
      <c r="A11" s="106"/>
      <c r="B11" s="115" t="s">
        <v>296</v>
      </c>
      <c r="C11" s="251"/>
      <c r="D11" s="252"/>
      <c r="E11" s="252"/>
      <c r="F11" s="253"/>
      <c r="G11" s="116">
        <f>G10</f>
        <v>1</v>
      </c>
      <c r="H11" s="116">
        <f t="shared" ref="H11:I11" si="0">H10</f>
        <v>10000</v>
      </c>
      <c r="I11" s="116">
        <f t="shared" si="0"/>
        <v>100000</v>
      </c>
    </row>
    <row r="12" spans="1:9" ht="18" customHeight="1">
      <c r="A12" s="106"/>
      <c r="B12" s="248" t="s">
        <v>84</v>
      </c>
      <c r="C12" s="249"/>
      <c r="D12" s="249"/>
      <c r="E12" s="249"/>
      <c r="F12" s="249"/>
      <c r="G12" s="249"/>
      <c r="H12" s="249"/>
      <c r="I12" s="250"/>
    </row>
    <row r="13" spans="1:9" ht="18" customHeight="1">
      <c r="A13" s="106"/>
      <c r="B13" s="111" t="s">
        <v>298</v>
      </c>
      <c r="C13" s="112" t="s">
        <v>299</v>
      </c>
      <c r="D13" s="113">
        <v>2.35</v>
      </c>
      <c r="E13" s="113">
        <v>2.35</v>
      </c>
      <c r="F13" s="113">
        <v>2.35</v>
      </c>
      <c r="G13" s="114">
        <v>1</v>
      </c>
      <c r="H13" s="114">
        <v>3004</v>
      </c>
      <c r="I13" s="114">
        <v>7059.4</v>
      </c>
    </row>
    <row r="14" spans="1:9" ht="18" customHeight="1">
      <c r="A14" s="106"/>
      <c r="B14" s="115" t="s">
        <v>304</v>
      </c>
      <c r="C14" s="251"/>
      <c r="D14" s="252"/>
      <c r="E14" s="252"/>
      <c r="F14" s="253"/>
      <c r="G14" s="116">
        <f>G13</f>
        <v>1</v>
      </c>
      <c r="H14" s="116">
        <f t="shared" ref="H14:I14" si="1">H13</f>
        <v>3004</v>
      </c>
      <c r="I14" s="116">
        <f t="shared" si="1"/>
        <v>7059.4</v>
      </c>
    </row>
    <row r="15" spans="1:9" ht="18" customHeight="1">
      <c r="A15" s="106"/>
      <c r="B15" s="117" t="s">
        <v>297</v>
      </c>
      <c r="C15" s="286"/>
      <c r="D15" s="287"/>
      <c r="E15" s="287"/>
      <c r="F15" s="288"/>
      <c r="G15" s="118">
        <f>G8+G14+G11</f>
        <v>21</v>
      </c>
      <c r="H15" s="118">
        <f t="shared" ref="H15:I15" si="2">H8+H14+H11</f>
        <v>89013004</v>
      </c>
      <c r="I15" s="118">
        <f t="shared" si="2"/>
        <v>16907059.399999999</v>
      </c>
    </row>
    <row r="16" spans="1:9" ht="18" customHeight="1">
      <c r="B16" s="280" t="s">
        <v>131</v>
      </c>
      <c r="C16" s="281"/>
      <c r="D16" s="281"/>
      <c r="E16" s="281"/>
      <c r="F16" s="281"/>
      <c r="G16" s="281"/>
      <c r="H16" s="281"/>
      <c r="I16" s="281"/>
    </row>
    <row r="17" spans="2:9" ht="18" customHeight="1">
      <c r="B17" s="271" t="s">
        <v>15</v>
      </c>
      <c r="C17" s="272"/>
      <c r="D17" s="273"/>
      <c r="E17" s="271" t="s">
        <v>20</v>
      </c>
      <c r="F17" s="273"/>
      <c r="G17" s="282" t="s">
        <v>45</v>
      </c>
      <c r="H17" s="272"/>
      <c r="I17" s="273"/>
    </row>
    <row r="18" spans="2:9" ht="12.95" customHeight="1">
      <c r="B18" s="278" t="s">
        <v>29</v>
      </c>
      <c r="C18" s="220"/>
      <c r="D18" s="220"/>
      <c r="E18" s="220"/>
      <c r="F18" s="220"/>
      <c r="G18" s="220"/>
      <c r="H18" s="220"/>
      <c r="I18" s="279"/>
    </row>
    <row r="19" spans="2:9" ht="12.95" customHeight="1">
      <c r="B19" s="257" t="s">
        <v>294</v>
      </c>
      <c r="C19" s="258"/>
      <c r="D19" s="259"/>
      <c r="E19" s="251" t="s">
        <v>295</v>
      </c>
      <c r="F19" s="253"/>
      <c r="G19" s="251" t="s">
        <v>72</v>
      </c>
      <c r="H19" s="252"/>
      <c r="I19" s="253"/>
    </row>
    <row r="20" spans="2:9" ht="12.95" customHeight="1">
      <c r="B20" s="274" t="s">
        <v>221</v>
      </c>
      <c r="C20" s="258"/>
      <c r="D20" s="275"/>
      <c r="E20" s="276" t="s">
        <v>220</v>
      </c>
      <c r="F20" s="277"/>
      <c r="G20" s="276">
        <v>3</v>
      </c>
      <c r="H20" s="252"/>
      <c r="I20" s="277"/>
    </row>
    <row r="21" spans="2:9" ht="12.95" customHeight="1">
      <c r="B21" s="254" t="s">
        <v>73</v>
      </c>
      <c r="C21" s="255"/>
      <c r="D21" s="255"/>
      <c r="E21" s="255"/>
      <c r="F21" s="255"/>
      <c r="G21" s="255"/>
      <c r="H21" s="255"/>
      <c r="I21" s="256"/>
    </row>
    <row r="22" spans="2:9" ht="12.95" customHeight="1">
      <c r="B22" s="260" t="s">
        <v>113</v>
      </c>
      <c r="C22" s="258"/>
      <c r="D22" s="261"/>
      <c r="E22" s="262" t="s">
        <v>112</v>
      </c>
      <c r="F22" s="263"/>
      <c r="G22" s="262">
        <v>1</v>
      </c>
      <c r="H22" s="252"/>
      <c r="I22" s="263"/>
    </row>
    <row r="23" spans="2:9" ht="12.95" customHeight="1">
      <c r="B23" s="245" t="s">
        <v>118</v>
      </c>
      <c r="C23" s="246" t="s">
        <v>119</v>
      </c>
      <c r="D23" s="247"/>
      <c r="E23" s="242" t="s">
        <v>119</v>
      </c>
      <c r="F23" s="244"/>
      <c r="G23" s="242">
        <v>9.5</v>
      </c>
      <c r="H23" s="243"/>
      <c r="I23" s="244"/>
    </row>
    <row r="24" spans="2:9" ht="12.95" customHeight="1">
      <c r="B24" s="245" t="s">
        <v>124</v>
      </c>
      <c r="C24" s="246"/>
      <c r="D24" s="247"/>
      <c r="E24" s="242" t="s">
        <v>125</v>
      </c>
      <c r="F24" s="244"/>
      <c r="G24" s="242">
        <v>1</v>
      </c>
      <c r="H24" s="243"/>
      <c r="I24" s="244"/>
    </row>
    <row r="25" spans="2:9" ht="12.95" customHeight="1">
      <c r="B25" s="245" t="s">
        <v>145</v>
      </c>
      <c r="C25" s="246"/>
      <c r="D25" s="247"/>
      <c r="E25" s="242" t="s">
        <v>146</v>
      </c>
      <c r="F25" s="244"/>
      <c r="G25" s="242" t="s">
        <v>72</v>
      </c>
      <c r="H25" s="243"/>
      <c r="I25" s="244"/>
    </row>
    <row r="26" spans="2:9" ht="12.95" customHeight="1">
      <c r="B26" s="289" t="s">
        <v>94</v>
      </c>
      <c r="C26" s="290"/>
      <c r="D26" s="290"/>
      <c r="E26" s="290"/>
      <c r="F26" s="290"/>
      <c r="G26" s="290"/>
      <c r="H26" s="290"/>
      <c r="I26" s="291"/>
    </row>
    <row r="27" spans="2:9" ht="12.95" customHeight="1">
      <c r="B27" s="264" t="s">
        <v>292</v>
      </c>
      <c r="C27" s="258"/>
      <c r="D27" s="259"/>
      <c r="E27" s="292" t="s">
        <v>293</v>
      </c>
      <c r="F27" s="253"/>
      <c r="G27" s="292" t="s">
        <v>72</v>
      </c>
      <c r="H27" s="252"/>
      <c r="I27" s="253"/>
    </row>
    <row r="28" spans="2:9" ht="12.95" customHeight="1">
      <c r="B28" s="264" t="s">
        <v>245</v>
      </c>
      <c r="C28" s="258"/>
      <c r="D28" s="259"/>
      <c r="E28" s="292" t="s">
        <v>244</v>
      </c>
      <c r="F28" s="253"/>
      <c r="G28" s="292">
        <v>0.5</v>
      </c>
      <c r="H28" s="252"/>
      <c r="I28" s="253"/>
    </row>
    <row r="29" spans="2:9" ht="12.95" customHeight="1">
      <c r="B29" s="264" t="s">
        <v>262</v>
      </c>
      <c r="C29" s="258"/>
      <c r="D29" s="259"/>
      <c r="E29" s="292" t="s">
        <v>263</v>
      </c>
      <c r="F29" s="253"/>
      <c r="G29" s="292">
        <v>1</v>
      </c>
      <c r="H29" s="252"/>
      <c r="I29" s="253"/>
    </row>
    <row r="30" spans="2:9" ht="12.95" customHeight="1">
      <c r="B30" s="245" t="s">
        <v>252</v>
      </c>
      <c r="C30" s="246"/>
      <c r="D30" s="247"/>
      <c r="E30" s="293" t="s">
        <v>253</v>
      </c>
      <c r="F30" s="293"/>
      <c r="G30" s="242" t="s">
        <v>72</v>
      </c>
      <c r="H30" s="243"/>
      <c r="I30" s="244"/>
    </row>
    <row r="31" spans="2:9" ht="12.95" customHeight="1">
      <c r="B31" s="245" t="s">
        <v>121</v>
      </c>
      <c r="C31" s="246"/>
      <c r="D31" s="247"/>
      <c r="E31" s="242" t="s">
        <v>120</v>
      </c>
      <c r="F31" s="244"/>
      <c r="G31" s="242" t="s">
        <v>72</v>
      </c>
      <c r="H31" s="243"/>
      <c r="I31" s="244"/>
    </row>
    <row r="32" spans="2:9" ht="25.5" customHeight="1"/>
    <row r="33" ht="22.5"/>
  </sheetData>
  <mergeCells count="49">
    <mergeCell ref="B31:D31"/>
    <mergeCell ref="E31:F31"/>
    <mergeCell ref="G31:I31"/>
    <mergeCell ref="B26:I26"/>
    <mergeCell ref="B28:D28"/>
    <mergeCell ref="E28:F28"/>
    <mergeCell ref="G28:I28"/>
    <mergeCell ref="G30:I30"/>
    <mergeCell ref="B30:D30"/>
    <mergeCell ref="E30:F30"/>
    <mergeCell ref="B27:D27"/>
    <mergeCell ref="E27:F27"/>
    <mergeCell ref="G27:I27"/>
    <mergeCell ref="E29:F29"/>
    <mergeCell ref="G29:I29"/>
    <mergeCell ref="B29:D29"/>
    <mergeCell ref="B1:D2"/>
    <mergeCell ref="B17:D17"/>
    <mergeCell ref="E17:F17"/>
    <mergeCell ref="B20:D20"/>
    <mergeCell ref="E20:F20"/>
    <mergeCell ref="B18:I18"/>
    <mergeCell ref="B16:I16"/>
    <mergeCell ref="G20:I20"/>
    <mergeCell ref="G17:I17"/>
    <mergeCell ref="B4:I4"/>
    <mergeCell ref="B6:I6"/>
    <mergeCell ref="C8:F8"/>
    <mergeCell ref="C15:F15"/>
    <mergeCell ref="B12:I12"/>
    <mergeCell ref="C14:F14"/>
    <mergeCell ref="B9:I9"/>
    <mergeCell ref="C11:F11"/>
    <mergeCell ref="E23:F23"/>
    <mergeCell ref="G23:I23"/>
    <mergeCell ref="B24:D24"/>
    <mergeCell ref="B23:D23"/>
    <mergeCell ref="B21:I21"/>
    <mergeCell ref="B19:D19"/>
    <mergeCell ref="E19:F19"/>
    <mergeCell ref="G19:I19"/>
    <mergeCell ref="B22:D22"/>
    <mergeCell ref="E22:F22"/>
    <mergeCell ref="G22:I22"/>
    <mergeCell ref="G25:I25"/>
    <mergeCell ref="B25:D25"/>
    <mergeCell ref="E25:F25"/>
    <mergeCell ref="E24:F24"/>
    <mergeCell ref="G24:I2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J17" sqref="J17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4" t="s">
        <v>0</v>
      </c>
      <c r="C1" s="294"/>
      <c r="D1" s="5"/>
      <c r="E1" s="5"/>
      <c r="F1" s="5"/>
    </row>
    <row r="2" spans="1:6" ht="27.95" customHeight="1">
      <c r="A2" s="4"/>
      <c r="B2" s="295" t="s">
        <v>306</v>
      </c>
      <c r="C2" s="295"/>
      <c r="D2" s="295"/>
      <c r="E2" s="295"/>
      <c r="F2" s="295"/>
    </row>
    <row r="3" spans="1:6" ht="42.75" customHeight="1">
      <c r="B3" s="283" t="s">
        <v>46</v>
      </c>
      <c r="C3" s="284"/>
      <c r="D3" s="284"/>
      <c r="E3" s="284"/>
      <c r="F3" s="28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132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2026-03-31T11:09:27Z</cp:lastPrinted>
  <dcterms:created xsi:type="dcterms:W3CDTF">2024-09-12T06:50:39Z</dcterms:created>
  <dcterms:modified xsi:type="dcterms:W3CDTF">2026-03-31T11:09:51Z</dcterms:modified>
</cp:coreProperties>
</file>